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tables/table16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tables/table14.xml" ContentType="application/vnd.openxmlformats-officedocument.spreadsheetml.table+xml"/>
  <Override PartName="/xl/charts/style6.xml" ContentType="application/vnd.ms-office.chartsty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tables/table12.xml" ContentType="application/vnd.openxmlformats-officedocument.spreadsheetml.table+xml"/>
  <Override PartName="/xl/drawings/drawing17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charts/chart14.xml" ContentType="application/vnd.openxmlformats-officedocument.drawingml.chart+xml"/>
  <Override PartName="/xl/tables/table19.xml" ContentType="application/vnd.openxmlformats-officedocument.spreadsheetml.table+xml"/>
  <Override PartName="/xl/charts/colors3.xml" ContentType="application/vnd.ms-office.chartcolorstyle+xml"/>
  <Override PartName="/xl/tables/table5.xml" ContentType="application/vnd.openxmlformats-officedocument.spreadsheetml.tab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tables/table17.xml" ContentType="application/vnd.openxmlformats-officedocument.spreadsheetml.table+xml"/>
  <Override PartName="/xl/charts/colors1.xml" ContentType="application/vnd.ms-office.chartcolorstyle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tables/table15.xml" ContentType="application/vnd.openxmlformats-officedocument.spreadsheetml.table+xml"/>
  <Override PartName="/xl/worksheets/sheet14.xml" ContentType="application/vnd.openxmlformats-officedocument.spreadsheetml.worksheet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tables/table11.xml" ContentType="application/vnd.openxmlformats-officedocument.spreadsheetml.table+xml"/>
  <Override PartName="/xl/charts/style5.xml" ContentType="application/vnd.ms-office.chart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olors6.xml" ContentType="application/vnd.ms-office.chartcolorsty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/colors4.xml" ContentType="application/vnd.ms-office.chartcolorstyle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tables/table18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heckCompatibility="1" defaultThemeVersion="124226"/>
  <bookViews>
    <workbookView xWindow="-810" yWindow="-195" windowWidth="20490" windowHeight="7455" tabRatio="929" firstSheet="8" activeTab="15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3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JUZGADOS" sheetId="10" r:id="rId14"/>
    <sheet name="JUZG COLEGIADO" sheetId="26" r:id="rId15"/>
    <sheet name="CRUCEROS MAY  INCIDENCIA" sheetId="20" r:id="rId16"/>
  </sheets>
  <definedNames>
    <definedName name="_xlnm.Print_Area" localSheetId="15">'CRUCEROS MAY  INCIDENCIA'!$A$1:$C$46</definedName>
    <definedName name="_xlnm.Print_Area" localSheetId="6">'ESTADO DE EBRIEDAD'!$A$1:$I$90</definedName>
    <definedName name="_xlnm.Print_Area" localSheetId="13">JUZGADOS!$A$1:$X$40</definedName>
  </definedNames>
  <calcPr calcId="125725"/>
</workbook>
</file>

<file path=xl/calcChain.xml><?xml version="1.0" encoding="utf-8"?>
<calcChain xmlns="http://schemas.openxmlformats.org/spreadsheetml/2006/main">
  <c r="C37" i="18"/>
  <c r="F29" i="14" l="1"/>
  <c r="C39" i="15" l="1"/>
  <c r="C12" i="18"/>
  <c r="E45" s="1"/>
  <c r="D19" i="1"/>
  <c r="C30" i="15"/>
  <c r="C38" i="2"/>
  <c r="C22" s="1"/>
  <c r="G22" i="13"/>
  <c r="C19" i="3"/>
  <c r="C19" i="5"/>
  <c r="C19" i="1"/>
  <c r="B28" i="8"/>
  <c r="I12" i="32"/>
  <c r="I14"/>
  <c r="I16"/>
  <c r="I10"/>
  <c r="D17"/>
  <c r="E17"/>
  <c r="F17"/>
  <c r="G17"/>
  <c r="H17"/>
  <c r="C17"/>
  <c r="C30" i="9"/>
  <c r="C16" s="1"/>
  <c r="D19" i="3"/>
  <c r="G32" i="14"/>
  <c r="G33"/>
  <c r="G34"/>
  <c r="G31"/>
  <c r="J17" i="26"/>
  <c r="C17"/>
  <c r="AB18" i="10"/>
  <c r="AA18"/>
  <c r="C17" i="8"/>
  <c r="B17"/>
  <c r="G18" i="10"/>
  <c r="C49" s="1"/>
  <c r="D17" i="6"/>
  <c r="C17"/>
  <c r="D19" i="5"/>
  <c r="D22" i="2"/>
  <c r="C72" i="18"/>
  <c r="D35" i="10"/>
  <c r="E35"/>
  <c r="F35"/>
  <c r="C35"/>
  <c r="D21"/>
  <c r="E21"/>
  <c r="F21"/>
  <c r="C21"/>
  <c r="G38" i="14"/>
  <c r="F36"/>
  <c r="F39" s="1"/>
  <c r="E36"/>
  <c r="D36"/>
  <c r="C36"/>
  <c r="E29"/>
  <c r="D29"/>
  <c r="C29"/>
  <c r="G27"/>
  <c r="G26"/>
  <c r="G25"/>
  <c r="G24"/>
  <c r="G23"/>
  <c r="G22"/>
  <c r="G21"/>
  <c r="G20"/>
  <c r="G19"/>
  <c r="G18"/>
  <c r="G17"/>
  <c r="G16"/>
  <c r="G15"/>
  <c r="G14"/>
  <c r="G13"/>
  <c r="G12"/>
  <c r="F37" i="13"/>
  <c r="E37"/>
  <c r="D37"/>
  <c r="C37"/>
  <c r="G35"/>
  <c r="G34"/>
  <c r="G33"/>
  <c r="G32"/>
  <c r="G31"/>
  <c r="G30"/>
  <c r="G29"/>
  <c r="G28"/>
  <c r="G27"/>
  <c r="G26"/>
  <c r="G25"/>
  <c r="G24"/>
  <c r="G23"/>
  <c r="G21"/>
  <c r="G20"/>
  <c r="G19"/>
  <c r="G18"/>
  <c r="G17"/>
  <c r="G16"/>
  <c r="G15"/>
  <c r="G14"/>
  <c r="G13"/>
  <c r="G12"/>
  <c r="C55" i="10"/>
  <c r="G27"/>
  <c r="G28"/>
  <c r="E47" s="1"/>
  <c r="G30"/>
  <c r="E48" s="1"/>
  <c r="G32"/>
  <c r="E49" s="1"/>
  <c r="G14"/>
  <c r="C47" s="1"/>
  <c r="G16"/>
  <c r="F17" s="1"/>
  <c r="C39" i="14"/>
  <c r="D55" i="10"/>
  <c r="E55"/>
  <c r="E56"/>
  <c r="E54"/>
  <c r="E17"/>
  <c r="C17" l="1"/>
  <c r="C48"/>
  <c r="D17"/>
  <c r="G17" s="1"/>
  <c r="D48"/>
  <c r="F15"/>
  <c r="E15"/>
  <c r="D31"/>
  <c r="G31" s="1"/>
  <c r="G35"/>
  <c r="F36" s="1"/>
  <c r="F29"/>
  <c r="E39" i="14"/>
  <c r="D33" i="10"/>
  <c r="F33"/>
  <c r="D49"/>
  <c r="C36"/>
  <c r="E29"/>
  <c r="D47"/>
  <c r="E33"/>
  <c r="D29"/>
  <c r="E19"/>
  <c r="I17" i="32"/>
  <c r="D56" i="10"/>
  <c r="C56"/>
  <c r="G37" i="13"/>
  <c r="G29" i="14"/>
  <c r="D39"/>
  <c r="G39" s="1"/>
  <c r="C54" i="10"/>
  <c r="D54"/>
  <c r="G21"/>
  <c r="F22" s="1"/>
  <c r="F19"/>
  <c r="D19"/>
  <c r="D15"/>
  <c r="E36"/>
  <c r="G36" i="14"/>
  <c r="G15" i="10" l="1"/>
  <c r="D36"/>
  <c r="G36" s="1"/>
  <c r="G29"/>
  <c r="G33"/>
  <c r="E22"/>
  <c r="G19"/>
  <c r="C22"/>
  <c r="D22"/>
  <c r="G22" l="1"/>
</calcChain>
</file>

<file path=xl/sharedStrings.xml><?xml version="1.0" encoding="utf-8"?>
<sst xmlns="http://schemas.openxmlformats.org/spreadsheetml/2006/main" count="347" uniqueCount="211">
  <si>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</si>
  <si>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</si>
  <si>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</si>
  <si>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</si>
  <si>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</si>
  <si>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</si>
  <si>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</si>
  <si>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</si>
  <si>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</si>
  <si>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</si>
  <si>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</si>
  <si>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</si>
  <si>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</si>
  <si>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</si>
  <si>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</si>
  <si>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</si>
  <si>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</si>
  <si>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</si>
  <si>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</si>
  <si>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</si>
  <si>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</si>
  <si>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</si>
  <si>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</si>
  <si>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</si>
  <si>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</si>
  <si>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 xml:space="preserve">QUEJAS  </t>
  </si>
  <si>
    <t>INCONFORMIDAD</t>
  </si>
  <si>
    <t>ASUNTOS INTERNOS</t>
  </si>
  <si>
    <t>JUZGADO I</t>
  </si>
  <si>
    <t>JUZGADO III</t>
  </si>
  <si>
    <t>JUZGADO IV</t>
  </si>
  <si>
    <t>RECIBIDOS</t>
  </si>
  <si>
    <t>EVALUACIÓN JUECES UNITARIOS</t>
  </si>
  <si>
    <t>CONCLUIDOS</t>
  </si>
  <si>
    <t>% DEL TOTAL</t>
  </si>
  <si>
    <t>Columna1</t>
  </si>
  <si>
    <t>QUEJAS</t>
  </si>
  <si>
    <t>CONCLUIDO</t>
  </si>
  <si>
    <t>ACUMULADOS</t>
  </si>
  <si>
    <t>MENSUAL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</si>
  <si>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</si>
  <si>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</si>
  <si>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</si>
  <si>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</si>
  <si>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</si>
  <si>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</si>
  <si>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</si>
  <si>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</si>
  <si>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</si>
  <si>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</si>
  <si>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</si>
  <si>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</si>
  <si>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</si>
  <si>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</si>
  <si>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</si>
  <si>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</si>
  <si>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</si>
  <si>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</si>
  <si>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</si>
  <si>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</si>
  <si>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</si>
  <si>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</si>
  <si>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</si>
  <si>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</si>
  <si>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</si>
  <si>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</si>
  <si>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</si>
  <si>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</si>
  <si>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</si>
  <si>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</si>
  <si>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</si>
  <si>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</si>
  <si>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</si>
  <si>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</si>
  <si>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</si>
  <si>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</si>
  <si>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</si>
  <si>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</si>
  <si>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</si>
  <si>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</si>
  <si>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</si>
  <si>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</si>
  <si>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</si>
  <si>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</si>
  <si>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</si>
  <si>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</si>
  <si>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</si>
  <si>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</si>
  <si>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</si>
  <si>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</si>
  <si>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</si>
  <si>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</si>
  <si>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</si>
  <si>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</si>
  <si>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</si>
  <si>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</si>
  <si>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</si>
  <si>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</si>
  <si>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</si>
  <si>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</si>
  <si>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</si>
  <si>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</si>
  <si>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</si>
  <si>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</si>
  <si>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</si>
  <si>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</si>
  <si>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</si>
  <si>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</si>
  <si>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</si>
  <si>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</si>
  <si>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</si>
  <si>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</si>
  <si>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</si>
  <si>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</si>
  <si>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</si>
  <si>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</si>
  <si>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</si>
  <si>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</si>
  <si>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</si>
  <si>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COLEGIADO</t>
  </si>
  <si>
    <t>EVALUACIÓN JUZGADO COLEGIADO</t>
  </si>
  <si>
    <t>APELACIÓN</t>
  </si>
  <si>
    <t>TOTAL GRAL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</si>
  <si>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</si>
  <si>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</si>
  <si>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</si>
  <si>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</si>
  <si>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</si>
  <si>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</si>
  <si>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PROCEDIMIENTOS RECIBIDOS JUZGADO COLEGIADO</t>
  </si>
  <si>
    <t>DE 17 AÑOS</t>
  </si>
  <si>
    <t>MAYORES DE EDAD</t>
  </si>
  <si>
    <t xml:space="preserve">INFORME DE CRUCEROS CON MAYOR INCIDENCIA  DE ACCIDENTES  </t>
  </si>
  <si>
    <t>Gruas Laguna</t>
  </si>
  <si>
    <t>Gruas Elyte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</si>
  <si>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</si>
  <si>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</si>
  <si>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</si>
  <si>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</si>
  <si>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</si>
  <si>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</si>
  <si>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</si>
  <si>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Consultas Médicas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</si>
  <si>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</si>
  <si>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</si>
  <si>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</si>
  <si>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</si>
  <si>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</si>
  <si>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</si>
  <si>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</si>
  <si>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</si>
  <si>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</si>
  <si>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</si>
  <si>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</si>
  <si>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TOTAL PROCED.  RECIBIDOS</t>
  </si>
  <si>
    <t>TOTAL PROCED. CONCLUIDOS</t>
  </si>
  <si>
    <t>INFORME DE CONSULTAS Y  CERTIFICADOS Y ATENCIONES  EN ÁREA MÉDICA</t>
  </si>
  <si>
    <t>FEBRERO</t>
  </si>
  <si>
    <t>ALCANCE</t>
  </si>
  <si>
    <t>CORTE DE CIRCULACIÓN</t>
  </si>
  <si>
    <t>REVERSA</t>
  </si>
  <si>
    <t>Columna2</t>
  </si>
  <si>
    <t>SENTIDO CONTRARIO</t>
  </si>
  <si>
    <t>ABRIR LA PUERTA</t>
  </si>
  <si>
    <t>PERDIDA DE CONTROL</t>
  </si>
  <si>
    <t>CRUZAR SIN PRECAUCION</t>
  </si>
  <si>
    <t>HUYO EL RESPONSABLE</t>
  </si>
  <si>
    <t>OBJETOS EN EL CAMINO</t>
  </si>
  <si>
    <t>Otras</t>
  </si>
  <si>
    <t>VEHÍCULOS ASEGURADOS</t>
  </si>
  <si>
    <t>Vehículos Asegurados</t>
  </si>
  <si>
    <t>NO SEMAFORIZADOS</t>
  </si>
  <si>
    <t>Vehículos No Asegurados</t>
  </si>
  <si>
    <t>Vialidad y Conductores otras Corporciones</t>
  </si>
  <si>
    <t>FEB/18</t>
  </si>
  <si>
    <t>GRÚAS   2018</t>
  </si>
  <si>
    <t>F E B R E R O  2 0 1 8</t>
  </si>
  <si>
    <t>IBA SOBRE EL VEHÍCULO</t>
  </si>
  <si>
    <t>Gruas Silva</t>
  </si>
  <si>
    <t>FEB/19</t>
  </si>
  <si>
    <t>COMPARATIVO ACCIDENTES VIALES  FEBRERO 2018 - 2019</t>
  </si>
  <si>
    <t xml:space="preserve"> EDAD   DE LOS CONDUCTORES QUE PARTICIPAN EN UN ACCIDENTE VIAL   EN EL MES DE  FEBRERO 2019</t>
  </si>
  <si>
    <t>ACCIDENTES VIALES POR HORA EN EL MES DE  FEBRERO  2019</t>
  </si>
  <si>
    <t>ESTADO  DE   EBRIEDAD  POR HORA  FEBRERO 2019</t>
  </si>
  <si>
    <t>07:0 A 08:00</t>
  </si>
  <si>
    <t>11:00 A  12:00</t>
  </si>
  <si>
    <t>DOCUMENTACIÓN DE LOS VEHICULOS PARTICIPANTES EN ACCIDENTE VIAL EN EL MES DE FEBRERO   2019</t>
  </si>
  <si>
    <t>DE FEBRERO 2019</t>
  </si>
  <si>
    <t>GRÚAS 2019</t>
  </si>
  <si>
    <t>COMPARATIVO DE GRÚAS UTILIZADAS   FEBRERO   2018 - 2019</t>
  </si>
  <si>
    <t>COMPARATIVA DE  ASUNTOS VIALES CONSIGNADOS  AL M.P.     FEBRERO   2018 - 2019</t>
  </si>
  <si>
    <t>COMPARATIVA DE  DETENIDOS    FEBRERO    2018 - 2019</t>
  </si>
  <si>
    <t>SALIDAS DIFERENTES A LA MULTA  FEBRERO 2019</t>
  </si>
  <si>
    <t>PROCEDIMIENTOS  CONCLUIDOS  JUZGADO COLEGIADO</t>
  </si>
  <si>
    <t>AV. ALLENDE Y AV. IGNACIO COMONFORT</t>
  </si>
  <si>
    <t>BLVD. INDEPENDENCIA Y C. MONTEVIDEO</t>
  </si>
  <si>
    <t>BLVD. DIAGONAL REFORMA Y AV. JUÁREZ</t>
  </si>
  <si>
    <t>CALZ. CUAUHTEMOC Y AV. PRESIDENTE CARRANZA</t>
  </si>
  <si>
    <t>AV. FCO I. MADERO Y AV. CORREGIDORA</t>
  </si>
  <si>
    <t>BLVD. REVOLUCIÓN Y BLVD. PEDRO RDZ  TRIANA</t>
  </si>
  <si>
    <t>CALZ. PAVORREAL Y C. CADIZ</t>
  </si>
  <si>
    <t>CALZ. RAÚL MADERO GLZ Y PROLONG. IGNACIO COMONFORT</t>
  </si>
  <si>
    <t>PERIFERICO RAÚL LÓPEZ SÁNCHEZ Y CARRET. TORREÓN SAN PEDRO</t>
  </si>
  <si>
    <t>PERIFERICO RAÚL LÓPEZ SÁNCHEZ Y CARRETERA SANTA FE</t>
  </si>
  <si>
    <t>PERIFERICO RAÚL LÓPEZ SÁNCHEZ Y AV. PROLONG. BRAVO</t>
  </si>
  <si>
    <t>PERIFERICO RAÚL LÓPEZ SANCHEZ SOBRE PUENTE VILLA FLORIDA</t>
  </si>
  <si>
    <t>PERIFERICO RAUL LÓPEZ SÁNCHEZ Y DIFERENTES  INTERSECCIONES</t>
  </si>
  <si>
    <t>COMPARATIVO DE CAUSAS DETERMINANTES FEBRERO  2018 - 2019</t>
  </si>
  <si>
    <t>EDAD  DE LOS CONDUCTORES INVOLUCRADOS EN ESTADO  DE EBRIEDAD 2019</t>
  </si>
  <si>
    <t>F E B R E R O   2 0 1 9</t>
  </si>
  <si>
    <t>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</si>
</sst>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[$€-2]* #,##0.00_-;\-[$€-2]* #,##0.00_-;_-[$€-2]* &quot;-&quot;??_-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2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18" xfId="0" applyFont="1" applyBorder="1"/>
    <xf numFmtId="0" fontId="6" fillId="0" borderId="21" xfId="0" applyFont="1" applyBorder="1"/>
    <xf numFmtId="0" fontId="7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 wrapText="1"/>
    </xf>
    <xf numFmtId="3" fontId="9" fillId="0" borderId="41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30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 vertical="center" wrapText="1"/>
    </xf>
    <xf numFmtId="3" fontId="8" fillId="0" borderId="31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/>
    </xf>
    <xf numFmtId="0" fontId="8" fillId="0" borderId="42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8" fillId="0" borderId="44" xfId="2" applyFont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7" xfId="2" applyNumberFormat="1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5" xfId="2" applyFont="1" applyFill="1" applyBorder="1" applyAlignment="1">
      <alignment horizontal="center" vertical="center" wrapText="1"/>
    </xf>
    <xf numFmtId="3" fontId="8" fillId="0" borderId="46" xfId="2" applyNumberFormat="1" applyFont="1" applyFill="1" applyBorder="1" applyAlignment="1">
      <alignment horizontal="center" vertical="center" wrapText="1"/>
    </xf>
    <xf numFmtId="3" fontId="8" fillId="0" borderId="48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6" xfId="2" applyFont="1" applyFill="1" applyBorder="1" applyAlignment="1">
      <alignment vertical="center"/>
    </xf>
    <xf numFmtId="0" fontId="6" fillId="0" borderId="37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 wrapText="1"/>
    </xf>
    <xf numFmtId="3" fontId="9" fillId="0" borderId="26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4" xfId="2" applyFont="1" applyFill="1" applyBorder="1" applyAlignment="1"/>
    <xf numFmtId="3" fontId="9" fillId="0" borderId="34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3" fontId="8" fillId="0" borderId="29" xfId="2" applyNumberFormat="1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 wrapText="1"/>
    </xf>
    <xf numFmtId="3" fontId="9" fillId="0" borderId="41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2" xfId="2" applyNumberFormat="1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22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9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8" fillId="0" borderId="0" xfId="2" applyFont="1" applyAlignment="1"/>
    <xf numFmtId="0" fontId="9" fillId="0" borderId="50" xfId="2" applyFont="1" applyFill="1" applyBorder="1" applyAlignment="1">
      <alignment horizontal="center" vertical="center" wrapText="1"/>
    </xf>
    <xf numFmtId="0" fontId="9" fillId="0" borderId="51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2" xfId="2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0" fontId="12" fillId="0" borderId="0" xfId="0" applyFont="1"/>
    <xf numFmtId="0" fontId="12" fillId="0" borderId="0" xfId="0" applyFont="1" applyBorder="1" applyAlignment="1"/>
    <xf numFmtId="0" fontId="12" fillId="0" borderId="0" xfId="0" applyFont="1" applyAlignment="1"/>
    <xf numFmtId="0" fontId="12" fillId="2" borderId="0" xfId="0" applyFont="1" applyFill="1" applyBorder="1" applyAlignment="1"/>
    <xf numFmtId="0" fontId="13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6" fillId="0" borderId="26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25" xfId="0" quotePrefix="1" applyFont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/>
    <xf numFmtId="0" fontId="11" fillId="0" borderId="0" xfId="2" applyFont="1" applyAlignment="1"/>
    <xf numFmtId="0" fontId="11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4" fillId="0" borderId="0" xfId="0" applyFont="1" applyAlignment="1"/>
    <xf numFmtId="0" fontId="19" fillId="0" borderId="0" xfId="0" applyFont="1" applyAlignment="1"/>
    <xf numFmtId="0" fontId="8" fillId="2" borderId="0" xfId="0" applyFont="1" applyFill="1" applyAlignment="1"/>
    <xf numFmtId="0" fontId="20" fillId="0" borderId="19" xfId="0" applyFont="1" applyFill="1" applyBorder="1" applyAlignment="1">
      <alignment horizontal="center"/>
    </xf>
    <xf numFmtId="9" fontId="20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9" fontId="20" fillId="0" borderId="1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/>
    </xf>
    <xf numFmtId="0" fontId="20" fillId="0" borderId="6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17" fillId="0" borderId="27" xfId="0" applyFont="1" applyFill="1" applyBorder="1" applyAlignment="1">
      <alignment horizontal="center" vertical="center" wrapText="1"/>
    </xf>
    <xf numFmtId="1" fontId="17" fillId="0" borderId="28" xfId="0" applyNumberFormat="1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23" fillId="0" borderId="0" xfId="0" applyFont="1"/>
    <xf numFmtId="0" fontId="9" fillId="0" borderId="18" xfId="0" applyFont="1" applyBorder="1"/>
    <xf numFmtId="0" fontId="9" fillId="0" borderId="21" xfId="0" applyFont="1" applyBorder="1"/>
    <xf numFmtId="0" fontId="9" fillId="0" borderId="25" xfId="0" applyFont="1" applyBorder="1"/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24" fillId="0" borderId="2" xfId="2" applyNumberFormat="1" applyFont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0" fontId="25" fillId="0" borderId="40" xfId="2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/>
    </xf>
    <xf numFmtId="3" fontId="17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8" xfId="2" applyFont="1" applyFill="1" applyBorder="1" applyAlignment="1">
      <alignment horizontal="center" vertical="center" wrapText="1" readingOrder="1"/>
    </xf>
    <xf numFmtId="0" fontId="26" fillId="0" borderId="40" xfId="2" applyFont="1" applyFill="1" applyBorder="1" applyAlignment="1">
      <alignment horizontal="center" vertical="center" wrapText="1" readingOrder="1"/>
    </xf>
    <xf numFmtId="0" fontId="9" fillId="0" borderId="18" xfId="2" applyFont="1" applyBorder="1" applyAlignment="1"/>
    <xf numFmtId="0" fontId="9" fillId="0" borderId="21" xfId="2" applyFont="1" applyBorder="1" applyAlignment="1"/>
    <xf numFmtId="0" fontId="9" fillId="0" borderId="25" xfId="2" applyFont="1" applyBorder="1" applyAlignment="1"/>
    <xf numFmtId="0" fontId="19" fillId="0" borderId="4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9" fillId="0" borderId="0" xfId="0" applyFont="1"/>
    <xf numFmtId="0" fontId="27" fillId="0" borderId="0" xfId="0" applyFont="1"/>
    <xf numFmtId="0" fontId="27" fillId="0" borderId="2" xfId="0" applyFont="1" applyBorder="1" applyAlignment="1">
      <alignment horizontal="center"/>
    </xf>
    <xf numFmtId="0" fontId="27" fillId="0" borderId="21" xfId="0" applyFont="1" applyBorder="1"/>
    <xf numFmtId="0" fontId="27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9" fillId="0" borderId="20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6" fillId="0" borderId="40" xfId="2" quotePrefix="1" applyFont="1" applyFill="1" applyBorder="1" applyAlignment="1">
      <alignment horizontal="center" vertical="center" wrapText="1" readingOrder="1"/>
    </xf>
    <xf numFmtId="0" fontId="8" fillId="0" borderId="4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28" fillId="0" borderId="55" xfId="0" applyFont="1" applyBorder="1"/>
    <xf numFmtId="0" fontId="27" fillId="0" borderId="0" xfId="0" applyFont="1" applyBorder="1" applyAlignment="1">
      <alignment horizontal="center" vertical="center"/>
    </xf>
    <xf numFmtId="0" fontId="28" fillId="0" borderId="6" xfId="0" applyFont="1" applyBorder="1"/>
    <xf numFmtId="0" fontId="28" fillId="0" borderId="57" xfId="0" applyFont="1" applyBorder="1"/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50" xfId="0" applyFont="1" applyBorder="1"/>
    <xf numFmtId="0" fontId="27" fillId="0" borderId="14" xfId="0" applyFont="1" applyBorder="1" applyAlignment="1">
      <alignment horizontal="center"/>
    </xf>
    <xf numFmtId="0" fontId="28" fillId="0" borderId="43" xfId="0" applyFont="1" applyBorder="1" applyAlignment="1">
      <alignment horizontal="center" wrapText="1"/>
    </xf>
    <xf numFmtId="0" fontId="18" fillId="0" borderId="20" xfId="0" applyFont="1" applyBorder="1" applyAlignment="1">
      <alignment horizontal="center"/>
    </xf>
    <xf numFmtId="0" fontId="27" fillId="0" borderId="21" xfId="0" applyFont="1" applyBorder="1" applyAlignment="1">
      <alignment wrapText="1"/>
    </xf>
    <xf numFmtId="0" fontId="19" fillId="0" borderId="49" xfId="0" applyFont="1" applyBorder="1" applyAlignment="1"/>
    <xf numFmtId="0" fontId="19" fillId="0" borderId="25" xfId="0" applyFont="1" applyBorder="1" applyAlignment="1"/>
    <xf numFmtId="0" fontId="18" fillId="0" borderId="18" xfId="0" applyFont="1" applyBorder="1" applyAlignment="1">
      <alignment horizontal="center"/>
    </xf>
    <xf numFmtId="0" fontId="19" fillId="0" borderId="21" xfId="0" applyFont="1" applyBorder="1" applyAlignment="1"/>
    <xf numFmtId="0" fontId="29" fillId="0" borderId="21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/>
    </xf>
    <xf numFmtId="0" fontId="29" fillId="0" borderId="26" xfId="2" applyFont="1" applyBorder="1" applyAlignment="1">
      <alignment horizontal="center" vertical="center"/>
    </xf>
    <xf numFmtId="0" fontId="29" fillId="0" borderId="18" xfId="2" applyFont="1" applyBorder="1" applyAlignment="1">
      <alignment horizontal="center" vertical="center"/>
    </xf>
    <xf numFmtId="0" fontId="29" fillId="0" borderId="20" xfId="2" applyFont="1" applyBorder="1" applyAlignment="1">
      <alignment horizontal="center" vertical="center"/>
    </xf>
    <xf numFmtId="0" fontId="29" fillId="0" borderId="25" xfId="2" quotePrefix="1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9" fillId="2" borderId="45" xfId="2" applyFont="1" applyFill="1" applyBorder="1" applyAlignment="1">
      <alignment horizontal="center" vertical="center" wrapText="1"/>
    </xf>
    <xf numFmtId="3" fontId="9" fillId="2" borderId="46" xfId="2" applyNumberFormat="1" applyFont="1" applyFill="1" applyBorder="1" applyAlignment="1">
      <alignment horizontal="center" vertical="center"/>
    </xf>
    <xf numFmtId="3" fontId="9" fillId="2" borderId="40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 readingOrder="1"/>
    </xf>
    <xf numFmtId="0" fontId="9" fillId="2" borderId="8" xfId="2" applyFont="1" applyFill="1" applyBorder="1" applyAlignment="1">
      <alignment horizontal="center" vertical="center" wrapText="1"/>
    </xf>
    <xf numFmtId="0" fontId="8" fillId="0" borderId="59" xfId="2" applyFont="1" applyFill="1" applyBorder="1" applyAlignment="1">
      <alignment horizontal="center" vertical="center" wrapText="1"/>
    </xf>
    <xf numFmtId="3" fontId="8" fillId="0" borderId="60" xfId="2" applyNumberFormat="1" applyFont="1" applyFill="1" applyBorder="1" applyAlignment="1">
      <alignment horizontal="center" vertical="center" wrapText="1"/>
    </xf>
    <xf numFmtId="0" fontId="32" fillId="0" borderId="0" xfId="0" applyFont="1" applyBorder="1"/>
    <xf numFmtId="0" fontId="31" fillId="0" borderId="0" xfId="0" applyFont="1" applyBorder="1" applyAlignment="1">
      <alignment horizontal="center"/>
    </xf>
    <xf numFmtId="0" fontId="12" fillId="0" borderId="0" xfId="0" applyFont="1" applyBorder="1"/>
    <xf numFmtId="0" fontId="15" fillId="0" borderId="49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1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50" xfId="0" applyFont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33" fillId="0" borderId="21" xfId="0" applyFont="1" applyBorder="1" applyAlignment="1">
      <alignment horizontal="left"/>
    </xf>
    <xf numFmtId="0" fontId="30" fillId="0" borderId="21" xfId="0" applyFont="1" applyBorder="1" applyAlignment="1">
      <alignment horizontal="left"/>
    </xf>
    <xf numFmtId="0" fontId="30" fillId="0" borderId="4" xfId="0" applyFont="1" applyBorder="1" applyAlignment="1">
      <alignment horizontal="center"/>
    </xf>
    <xf numFmtId="0" fontId="15" fillId="0" borderId="25" xfId="0" applyFont="1" applyBorder="1" applyAlignment="1">
      <alignment horizontal="left"/>
    </xf>
    <xf numFmtId="0" fontId="15" fillId="0" borderId="26" xfId="0" applyFont="1" applyBorder="1" applyAlignment="1">
      <alignment horizontal="center"/>
    </xf>
    <xf numFmtId="0" fontId="9" fillId="0" borderId="27" xfId="2" applyFont="1" applyFill="1" applyBorder="1" applyAlignment="1">
      <alignment horizontal="center" vertical="center"/>
    </xf>
    <xf numFmtId="49" fontId="9" fillId="0" borderId="28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vertical="center" wrapText="1"/>
    </xf>
    <xf numFmtId="0" fontId="16" fillId="0" borderId="49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16" fillId="0" borderId="21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9" fillId="0" borderId="11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9" fillId="0" borderId="0" xfId="2" applyFont="1" applyFill="1" applyAlignment="1"/>
    <xf numFmtId="0" fontId="9" fillId="0" borderId="7" xfId="2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17" fillId="0" borderId="27" xfId="0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16" fillId="0" borderId="21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11" xfId="2" applyNumberFormat="1" applyFont="1" applyFill="1" applyBorder="1" applyAlignment="1">
      <alignment horizontal="center" vertical="center"/>
    </xf>
    <xf numFmtId="0" fontId="8" fillId="4" borderId="27" xfId="2" applyFont="1" applyFill="1" applyBorder="1" applyAlignment="1">
      <alignment horizontal="center" vertical="center" wrapText="1"/>
    </xf>
    <xf numFmtId="3" fontId="8" fillId="4" borderId="28" xfId="2" applyNumberFormat="1" applyFont="1" applyFill="1" applyBorder="1" applyAlignment="1">
      <alignment horizontal="center" vertical="center"/>
    </xf>
    <xf numFmtId="3" fontId="8" fillId="4" borderId="29" xfId="2" applyNumberFormat="1" applyFont="1" applyFill="1" applyBorder="1" applyAlignment="1">
      <alignment horizontal="center" vertical="center"/>
    </xf>
    <xf numFmtId="0" fontId="8" fillId="4" borderId="30" xfId="2" applyFont="1" applyFill="1" applyBorder="1" applyAlignment="1">
      <alignment horizontal="center" vertical="center" wrapText="1"/>
    </xf>
    <xf numFmtId="3" fontId="8" fillId="4" borderId="31" xfId="2" applyNumberFormat="1" applyFont="1" applyFill="1" applyBorder="1" applyAlignment="1">
      <alignment horizontal="center" vertical="center"/>
    </xf>
    <xf numFmtId="3" fontId="8" fillId="4" borderId="32" xfId="2" applyNumberFormat="1" applyFont="1" applyFill="1" applyBorder="1" applyAlignment="1">
      <alignment horizontal="center" vertical="center"/>
    </xf>
    <xf numFmtId="0" fontId="8" fillId="3" borderId="18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25" xfId="2" applyFont="1" applyFill="1" applyBorder="1" applyAlignment="1">
      <alignment horizontal="center" vertical="center" wrapText="1"/>
    </xf>
    <xf numFmtId="3" fontId="8" fillId="3" borderId="26" xfId="2" applyNumberFormat="1" applyFont="1" applyFill="1" applyBorder="1" applyAlignment="1">
      <alignment horizontal="center" vertical="center"/>
    </xf>
    <xf numFmtId="0" fontId="32" fillId="0" borderId="0" xfId="2" applyFont="1" applyAlignment="1"/>
    <xf numFmtId="0" fontId="8" fillId="0" borderId="6" xfId="2" applyFont="1" applyFill="1" applyBorder="1" applyAlignment="1">
      <alignment horizontal="center" vertical="center" wrapText="1"/>
    </xf>
    <xf numFmtId="0" fontId="8" fillId="0" borderId="23" xfId="2" applyFont="1" applyFill="1" applyBorder="1" applyAlignment="1">
      <alignment horizontal="center" vertical="center" wrapText="1"/>
    </xf>
    <xf numFmtId="17" fontId="9" fillId="0" borderId="13" xfId="0" applyNumberFormat="1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/>
    </xf>
    <xf numFmtId="0" fontId="9" fillId="0" borderId="14" xfId="2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6" fillId="4" borderId="38" xfId="0" applyFont="1" applyFill="1" applyBorder="1"/>
    <xf numFmtId="0" fontId="0" fillId="4" borderId="1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8" fillId="0" borderId="2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3" fontId="8" fillId="0" borderId="40" xfId="2" applyNumberFormat="1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8" fillId="4" borderId="15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wrapText="1"/>
    </xf>
    <xf numFmtId="0" fontId="7" fillId="4" borderId="17" xfId="2" applyFont="1" applyFill="1" applyBorder="1" applyAlignment="1">
      <alignment horizontal="center" wrapText="1"/>
    </xf>
    <xf numFmtId="0" fontId="7" fillId="4" borderId="33" xfId="2" applyFont="1" applyFill="1" applyBorder="1" applyAlignment="1">
      <alignment horizontal="center" wrapText="1"/>
    </xf>
    <xf numFmtId="0" fontId="7" fillId="4" borderId="35" xfId="2" applyFont="1" applyFill="1" applyBorder="1" applyAlignment="1">
      <alignment horizontal="center" wrapText="1"/>
    </xf>
    <xf numFmtId="49" fontId="7" fillId="4" borderId="0" xfId="2" applyNumberFormat="1" applyFont="1" applyFill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49" fontId="7" fillId="4" borderId="36" xfId="0" applyNumberFormat="1" applyFont="1" applyFill="1" applyBorder="1" applyAlignment="1">
      <alignment horizontal="center"/>
    </xf>
    <xf numFmtId="49" fontId="7" fillId="4" borderId="0" xfId="0" applyNumberFormat="1" applyFont="1" applyFill="1" applyBorder="1" applyAlignment="1">
      <alignment horizontal="center"/>
    </xf>
    <xf numFmtId="49" fontId="7" fillId="4" borderId="37" xfId="0" applyNumberFormat="1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 wrapText="1"/>
    </xf>
    <xf numFmtId="0" fontId="8" fillId="4" borderId="34" xfId="0" applyFont="1" applyFill="1" applyBorder="1" applyAlignment="1">
      <alignment horizontal="center" wrapText="1"/>
    </xf>
    <xf numFmtId="0" fontId="8" fillId="4" borderId="35" xfId="0" applyFont="1" applyFill="1" applyBorder="1" applyAlignment="1">
      <alignment horizontal="center" wrapText="1"/>
    </xf>
    <xf numFmtId="0" fontId="8" fillId="4" borderId="38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39" xfId="0" applyFont="1" applyFill="1" applyBorder="1" applyAlignment="1">
      <alignment horizontal="center" wrapText="1"/>
    </xf>
    <xf numFmtId="49" fontId="13" fillId="0" borderId="0" xfId="0" applyNumberFormat="1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</cellXfs>
  <cellStyles count="9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3" xfId="7"/>
    <cellStyle name="Normal 3 2 4" xfId="8"/>
  </cellStyles>
  <dxfs count="1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relative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numFmt numFmtId="0" formatCode="General"/>
      <alignment horizontal="center" textRotation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relativeIndent="0" justifyLastLine="0" shrinkToFit="0" readingOrder="0"/>
    </dxf>
    <dxf>
      <numFmt numFmtId="0" formatCode="General"/>
      <alignment horizontal="center" textRotation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inden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inden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inden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ACCIDENTES!$C$13</c:f>
              <c:strCache>
                <c:ptCount val="1"/>
                <c:pt idx="0">
                  <c:v>FEB/18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(ACCIDENTES!$B$14:$B$17,ACCIDENTES!$B$21:$B$22)</c:f>
              <c:strCache>
                <c:ptCount val="6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  <c:pt idx="4">
                  <c:v>LESIONADOS</c:v>
                </c:pt>
                <c:pt idx="5">
                  <c:v>FALLECIDOS EN EL  ACCIDENTE</c:v>
                </c:pt>
              </c:strCache>
            </c:strRef>
          </c:cat>
          <c:val>
            <c:numRef>
              <c:f>(ACCIDENTES!$C$14:$C$17,ACCIDENTES!$C$21:$C$22)</c:f>
              <c:numCache>
                <c:formatCode>General</c:formatCode>
                <c:ptCount val="6"/>
                <c:pt idx="0">
                  <c:v>360</c:v>
                </c:pt>
                <c:pt idx="1">
                  <c:v>14</c:v>
                </c:pt>
                <c:pt idx="2">
                  <c:v>13</c:v>
                </c:pt>
                <c:pt idx="3">
                  <c:v>3</c:v>
                </c:pt>
                <c:pt idx="4">
                  <c:v>182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FEB/19</c:v>
                </c:pt>
              </c:strCache>
            </c:strRef>
          </c:tx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Val val="1"/>
          </c:dLbls>
          <c:cat>
            <c:strRef>
              <c:f>(ACCIDENTES!$B$14:$B$17,ACCIDENTES!$B$21:$B$22)</c:f>
              <c:strCache>
                <c:ptCount val="6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  <c:pt idx="4">
                  <c:v>LESIONADOS</c:v>
                </c:pt>
                <c:pt idx="5">
                  <c:v>FALLECIDOS EN EL  ACCIDENTE</c:v>
                </c:pt>
              </c:strCache>
            </c:strRef>
          </c:cat>
          <c:val>
            <c:numRef>
              <c:f>(ACCIDENTES!$D$14:$D$17,ACCIDENTES!$D$21:$D$22)</c:f>
              <c:numCache>
                <c:formatCode>General</c:formatCode>
                <c:ptCount val="6"/>
                <c:pt idx="0">
                  <c:v>283</c:v>
                </c:pt>
                <c:pt idx="1">
                  <c:v>7</c:v>
                </c:pt>
                <c:pt idx="2">
                  <c:v>8</c:v>
                </c:pt>
                <c:pt idx="3">
                  <c:v>0</c:v>
                </c:pt>
                <c:pt idx="4">
                  <c:v>166</c:v>
                </c:pt>
                <c:pt idx="5">
                  <c:v>2</c:v>
                </c:pt>
              </c:numCache>
            </c:numRef>
          </c:val>
        </c:ser>
        <c:dLbls>
          <c:showVal val="1"/>
        </c:dLbls>
        <c:shape val="cylinder"/>
        <c:axId val="134719360"/>
        <c:axId val="134720896"/>
        <c:axId val="0"/>
      </c:bar3DChart>
      <c:catAx>
        <c:axId val="13471936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4720896"/>
        <c:crosses val="autoZero"/>
        <c:auto val="1"/>
        <c:lblAlgn val="ctr"/>
        <c:lblOffset val="100"/>
      </c:catAx>
      <c:valAx>
        <c:axId val="13472089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347193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86060747578966423"/>
          <c:w val="0.20852592030057157"/>
          <c:h val="0.11647171689745674"/>
        </c:manualLayout>
      </c:layout>
      <c:txPr>
        <a:bodyPr rot="0" vert="horz"/>
        <a:lstStyle/>
        <a:p>
          <a:pPr>
            <a:defRPr sz="1100" b="1"/>
          </a:pPr>
          <a:endParaRPr lang="es-MX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rAngAx val="1"/>
    </c:view3D>
    <c:plotArea>
      <c:layout/>
      <c:bar3DChart>
        <c:barDir val="bar"/>
        <c:grouping val="clustered"/>
        <c:ser>
          <c:idx val="0"/>
          <c:order val="0"/>
          <c:tx>
            <c:strRef>
              <c:f>'ESTADO DE EBRIEDAD'!$C$54</c:f>
              <c:strCache>
                <c:ptCount val="1"/>
                <c:pt idx="0">
                  <c:v>ESTADO  DE EBRIEDAD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EBRIEDAD'!$B$55:$B$70</c:f>
              <c:strCache>
                <c:ptCount val="16"/>
                <c:pt idx="0">
                  <c:v>DE 17 AÑOS</c:v>
                </c:pt>
                <c:pt idx="1">
                  <c:v>DE 18 A 20 AÑOS</c:v>
                </c:pt>
                <c:pt idx="2">
                  <c:v>DE 21 A 25 AÑOS</c:v>
                </c:pt>
                <c:pt idx="3">
                  <c:v>DE 26 A 30 AÑOS</c:v>
                </c:pt>
                <c:pt idx="4">
                  <c:v>DE 31 A 35 AÑOS</c:v>
                </c:pt>
                <c:pt idx="5">
                  <c:v>DE 36 A 40 AÑOS</c:v>
                </c:pt>
                <c:pt idx="6">
                  <c:v>DE 41 A 45 AÑOS</c:v>
                </c:pt>
                <c:pt idx="7">
                  <c:v>DE 46 A 50 AÑOS</c:v>
                </c:pt>
                <c:pt idx="8">
                  <c:v>DE 51 A 55 AÑOS</c:v>
                </c:pt>
                <c:pt idx="9">
                  <c:v>DE 56 A 60 AÑOS</c:v>
                </c:pt>
                <c:pt idx="10">
                  <c:v>DE 61 A 65 AÑOS</c:v>
                </c:pt>
                <c:pt idx="11">
                  <c:v>DE 66 A 70 AÑOS</c:v>
                </c:pt>
                <c:pt idx="12">
                  <c:v>DE 71 A 75 AÑOS</c:v>
                </c:pt>
                <c:pt idx="13">
                  <c:v>DE 76 A 80 AÑOS</c:v>
                </c:pt>
                <c:pt idx="14">
                  <c:v>DE 81 A 85 AÑOS</c:v>
                </c:pt>
                <c:pt idx="15">
                  <c:v>DE 86 A 90 AÑOS</c:v>
                </c:pt>
              </c:strCache>
            </c:strRef>
          </c:cat>
          <c:val>
            <c:numRef>
              <c:f>'ESTADO DE EBRIEDAD'!$C$55:$C$70</c:f>
              <c:numCache>
                <c:formatCode>General</c:formatCode>
                <c:ptCount val="16"/>
                <c:pt idx="0" formatCode="#,##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Val val="1"/>
        </c:dLbls>
        <c:shape val="box"/>
        <c:axId val="139961856"/>
        <c:axId val="139963392"/>
        <c:axId val="0"/>
      </c:bar3DChart>
      <c:catAx>
        <c:axId val="139961856"/>
        <c:scaling>
          <c:orientation val="minMax"/>
        </c:scaling>
        <c:axPos val="l"/>
        <c:numFmt formatCode="General" sourceLinked="0"/>
        <c:majorTickMark val="none"/>
        <c:tickLblPos val="nextTo"/>
        <c:crossAx val="139963392"/>
        <c:crosses val="autoZero"/>
        <c:auto val="1"/>
        <c:lblAlgn val="ctr"/>
        <c:lblOffset val="100"/>
      </c:catAx>
      <c:valAx>
        <c:axId val="139963392"/>
        <c:scaling>
          <c:orientation val="minMax"/>
        </c:scaling>
        <c:delete val="1"/>
        <c:axPos val="b"/>
        <c:numFmt formatCode="#,##0" sourceLinked="1"/>
        <c:tickLblPos val="none"/>
        <c:crossAx val="139961856"/>
        <c:crosses val="autoZero"/>
        <c:crossBetween val="between"/>
      </c:valAx>
    </c:plotArea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7.0833333333334123E-2"/>
          <c:y val="0.29892537823016524"/>
          <c:w val="0.81388888888889666"/>
          <c:h val="0.617241407816157"/>
        </c:manualLayout>
      </c:layout>
      <c:pie3DChart>
        <c:varyColors val="1"/>
        <c:ser>
          <c:idx val="0"/>
          <c:order val="0"/>
          <c:tx>
            <c:strRef>
              <c:f>'ESTADO DE EBRIEDAD'!$C$77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EBRIEDAD'!$B$78:$B$79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EBRIEDAD'!$C$78:$C$79</c:f>
              <c:numCache>
                <c:formatCode>General</c:formatCode>
                <c:ptCount val="2"/>
                <c:pt idx="0">
                  <c:v>15</c:v>
                </c:pt>
                <c:pt idx="1">
                  <c:v>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perspective val="30"/>
    </c:view3D>
    <c:plotArea>
      <c:layout/>
      <c:bar3DChart>
        <c:barDir val="bar"/>
        <c:grouping val="clustered"/>
        <c:ser>
          <c:idx val="0"/>
          <c:order val="0"/>
          <c:tx>
            <c:strRef>
              <c:f>'SERV. GRUAS 2013 '!$C$12</c:f>
              <c:strCache>
                <c:ptCount val="1"/>
                <c:pt idx="0">
                  <c:v>Columna1</c:v>
                </c:pt>
              </c:strCache>
            </c:strRef>
          </c:tx>
          <c:dLbls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Val val="1"/>
          </c:dLbls>
          <c:cat>
            <c:strRef>
              <c:f>'SERV. GRUAS 2013 '!$B$13:$B$14</c:f>
              <c:strCache>
                <c:ptCount val="2"/>
                <c:pt idx="0">
                  <c:v>GRÚAS   2018</c:v>
                </c:pt>
                <c:pt idx="1">
                  <c:v>GRÚAS 2019</c:v>
                </c:pt>
              </c:strCache>
            </c:strRef>
          </c:cat>
          <c:val>
            <c:numRef>
              <c:f>'SERV. GRUAS 2013 '!$C$13:$C$14</c:f>
              <c:numCache>
                <c:formatCode>General</c:formatCode>
                <c:ptCount val="2"/>
                <c:pt idx="0">
                  <c:v>291</c:v>
                </c:pt>
                <c:pt idx="1">
                  <c:v>248</c:v>
                </c:pt>
              </c:numCache>
            </c:numRef>
          </c:val>
        </c:ser>
        <c:dLbls>
          <c:showVal val="1"/>
        </c:dLbls>
        <c:shape val="cylinder"/>
        <c:axId val="140364032"/>
        <c:axId val="140369920"/>
        <c:axId val="0"/>
      </c:bar3DChart>
      <c:catAx>
        <c:axId val="140364032"/>
        <c:scaling>
          <c:orientation val="minMax"/>
        </c:scaling>
        <c:axPos val="l"/>
        <c:numFmt formatCode="General" sourceLinked="0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40369920"/>
        <c:crosses val="autoZero"/>
        <c:auto val="1"/>
        <c:lblAlgn val="ctr"/>
        <c:lblOffset val="100"/>
      </c:catAx>
      <c:valAx>
        <c:axId val="140369920"/>
        <c:scaling>
          <c:orientation val="minMax"/>
          <c:max val="300"/>
          <c:min val="100"/>
        </c:scaling>
        <c:delete val="1"/>
        <c:axPos val="b"/>
        <c:numFmt formatCode="General" sourceLinked="1"/>
        <c:majorTickMark val="none"/>
        <c:tickLblPos val="none"/>
        <c:crossAx val="140364032"/>
        <c:crosses val="autoZero"/>
        <c:crossBetween val="between"/>
      </c:valAx>
    </c:plotArea>
    <c:plotVisOnly val="1"/>
    <c:dispBlanksAs val="gap"/>
  </c:chart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FEB/18</c:v>
                </c:pt>
              </c:strCache>
            </c:strRef>
          </c:tx>
          <c:dLbls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Val val="1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42</c:v>
                </c:pt>
                <c:pt idx="1">
                  <c:v>26</c:v>
                </c:pt>
                <c:pt idx="2">
                  <c:v>22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FEB/19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Val val="1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16</c:v>
                </c:pt>
                <c:pt idx="1">
                  <c:v>18</c:v>
                </c:pt>
                <c:pt idx="2">
                  <c:v>45</c:v>
                </c:pt>
              </c:numCache>
            </c:numRef>
          </c:val>
        </c:ser>
        <c:dLbls>
          <c:showVal val="1"/>
        </c:dLbls>
        <c:shape val="cylinder"/>
        <c:axId val="140957952"/>
        <c:axId val="140509184"/>
        <c:axId val="0"/>
      </c:bar3DChart>
      <c:catAx>
        <c:axId val="140957952"/>
        <c:scaling>
          <c:orientation val="minMax"/>
        </c:scaling>
        <c:axPos val="b"/>
        <c:numFmt formatCode="General" sourceLinked="0"/>
        <c:majorTickMark val="none"/>
        <c:tickLblPos val="nextTo"/>
        <c:crossAx val="140509184"/>
        <c:crosses val="autoZero"/>
        <c:auto val="1"/>
        <c:lblAlgn val="ctr"/>
        <c:lblOffset val="100"/>
      </c:catAx>
      <c:valAx>
        <c:axId val="140509184"/>
        <c:scaling>
          <c:orientation val="minMax"/>
        </c:scaling>
        <c:delete val="1"/>
        <c:axPos val="l"/>
        <c:numFmt formatCode="General" sourceLinked="1"/>
        <c:tickLblPos val="none"/>
        <c:crossAx val="1409579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37E-2"/>
          <c:y val="0.86036697247706417"/>
          <c:w val="0.15754233046450938"/>
          <c:h val="0.10110759950877699"/>
        </c:manualLayout>
      </c:layout>
    </c:legend>
    <c:plotVisOnly val="1"/>
    <c:dispBlanksAs val="gap"/>
  </c:chart>
  <c:printSettings>
    <c:headerFooter/>
    <c:pageMargins b="0.75000000000000833" l="0.70000000000000062" r="0.70000000000000062" t="0.75000000000000833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DETENIDOS!$B$12</c:f>
              <c:strCache>
                <c:ptCount val="1"/>
                <c:pt idx="0">
                  <c:v>FEB/18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24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753</c:v>
                </c:pt>
                <c:pt idx="1">
                  <c:v>291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FEB/19</c:v>
                </c:pt>
              </c:strCache>
            </c:strRef>
          </c:tx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Val val="1"/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1480</c:v>
                </c:pt>
                <c:pt idx="1">
                  <c:v>409</c:v>
                </c:pt>
              </c:numCache>
            </c:numRef>
          </c:val>
        </c:ser>
        <c:dLbls>
          <c:showVal val="1"/>
        </c:dLbls>
        <c:shape val="cylinder"/>
        <c:axId val="141007872"/>
        <c:axId val="141013760"/>
        <c:axId val="0"/>
      </c:bar3DChart>
      <c:catAx>
        <c:axId val="141007872"/>
        <c:scaling>
          <c:orientation val="minMax"/>
        </c:scaling>
        <c:axPos val="b"/>
        <c:numFmt formatCode="General" sourceLinked="0"/>
        <c:majorTickMark val="none"/>
        <c:tickLblPos val="nextTo"/>
        <c:crossAx val="141013760"/>
        <c:crosses val="autoZero"/>
        <c:auto val="1"/>
        <c:lblAlgn val="ctr"/>
        <c:lblOffset val="100"/>
      </c:catAx>
      <c:valAx>
        <c:axId val="141013760"/>
        <c:scaling>
          <c:orientation val="minMax"/>
        </c:scaling>
        <c:delete val="1"/>
        <c:axPos val="l"/>
        <c:numFmt formatCode="General" sourceLinked="1"/>
        <c:tickLblPos val="none"/>
        <c:crossAx val="1410078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74183476680799509"/>
          <c:y val="2.7744404140493707E-2"/>
          <c:w val="0.24402277407631742"/>
          <c:h val="0.15976333716712385"/>
        </c:manualLayout>
      </c:layout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</c:chart>
  <c:printSettings>
    <c:headerFooter/>
    <c:pageMargins b="0.75000000000000855" l="0.70000000000000062" r="0.70000000000000062" t="0.75000000000000855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 w="25400">
          <a:noFill/>
        </a:ln>
        <a:effectLst/>
        <a:sp3d/>
      </c:spPr>
    </c:sideWall>
    <c:backWall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5358705161854769E-2"/>
          <c:y val="0.10591253024294606"/>
          <c:w val="0.89019685039370089"/>
          <c:h val="0.75348090012383961"/>
        </c:manualLayout>
      </c:layout>
      <c:bar3DChart>
        <c:barDir val="col"/>
        <c:grouping val="clustered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MULTA'!$C$17</c:f>
              <c:numCache>
                <c:formatCode>General</c:formatCode>
                <c:ptCount val="1"/>
                <c:pt idx="0">
                  <c:v>676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157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Val val="1"/>
        </c:dLbls>
        <c:shape val="box"/>
        <c:axId val="141906688"/>
        <c:axId val="141908224"/>
        <c:axId val="0"/>
      </c:bar3DChart>
      <c:catAx>
        <c:axId val="141906688"/>
        <c:scaling>
          <c:orientation val="minMax"/>
        </c:scaling>
        <c:delete val="1"/>
        <c:axPos val="b"/>
        <c:majorTickMark val="none"/>
        <c:tickLblPos val="none"/>
        <c:crossAx val="141908224"/>
        <c:crosses val="autoZero"/>
        <c:auto val="1"/>
        <c:lblAlgn val="ctr"/>
        <c:lblOffset val="100"/>
      </c:catAx>
      <c:valAx>
        <c:axId val="14190822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4190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depthPercent val="100"/>
      <c:rAngAx val="1"/>
    </c:view3D>
    <c:plotArea>
      <c:layout>
        <c:manualLayout>
          <c:layoutTarget val="inner"/>
          <c:xMode val="edge"/>
          <c:yMode val="edge"/>
          <c:x val="1.1358705161854764E-2"/>
          <c:y val="5.5989699400782453E-2"/>
          <c:w val="0.7414190726159231"/>
          <c:h val="0.85686168474223734"/>
        </c:manualLayout>
      </c:layout>
      <c:bar3DChart>
        <c:barDir val="col"/>
        <c:grouping val="clustered"/>
        <c:ser>
          <c:idx val="0"/>
          <c:order val="0"/>
          <c:tx>
            <c:strRef>
              <c:f>'AREA MEDICA'!$C$9</c:f>
              <c:strCache>
                <c:ptCount val="1"/>
                <c:pt idx="0">
                  <c:v>Detenidos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MEDICA'!$D$9</c:f>
              <c:numCache>
                <c:formatCode>General</c:formatCode>
                <c:ptCount val="1"/>
                <c:pt idx="0">
                  <c:v>1903</c:v>
                </c:pt>
              </c:numCache>
            </c:numRef>
          </c:val>
        </c:ser>
        <c:ser>
          <c:idx val="1"/>
          <c:order val="1"/>
          <c:tx>
            <c:strRef>
              <c:f>'AREA MEDICA'!$C$10</c:f>
              <c:strCache>
                <c:ptCount val="1"/>
                <c:pt idx="0">
                  <c:v>Peritos</c:v>
                </c:pt>
              </c:strCache>
            </c:strRef>
          </c:tx>
          <c:dLbls>
            <c:dLbl>
              <c:idx val="0"/>
              <c:layout>
                <c:manualLayout>
                  <c:x val="1.6666666666666646E-2"/>
                  <c:y val="-5.0314465408805124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MEDICA'!$D$10</c:f>
              <c:numCache>
                <c:formatCode>General</c:formatCode>
                <c:ptCount val="1"/>
                <c:pt idx="0">
                  <c:v>259</c:v>
                </c:pt>
              </c:numCache>
            </c:numRef>
          </c:val>
        </c:ser>
        <c:ser>
          <c:idx val="2"/>
          <c:order val="2"/>
          <c:tx>
            <c:strRef>
              <c:f>'AREA MEDICA'!$C$11</c:f>
              <c:strCache>
                <c:ptCount val="1"/>
                <c:pt idx="0">
                  <c:v>Otras Corporaciones</c:v>
                </c:pt>
              </c:strCache>
            </c:strRef>
          </c:tx>
          <c:dLbls>
            <c:dLbl>
              <c:idx val="0"/>
              <c:layout>
                <c:manualLayout>
                  <c:x val="2.222222222222223E-2"/>
                  <c:y val="-2.5157232704402521E-2"/>
                </c:manualLayout>
              </c:layout>
              <c:showVal val="1"/>
            </c:dLbl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MEDICA'!$D$11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3"/>
          <c:order val="3"/>
          <c:tx>
            <c:strRef>
              <c:f>'AREA MEDICA'!$C$12</c:f>
              <c:strCache>
                <c:ptCount val="1"/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MEDICA'!$D$12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'AREA MEDICA'!$C$13</c:f>
              <c:strCache>
                <c:ptCount val="1"/>
                <c:pt idx="0">
                  <c:v>Vialidad y Conductores otras Corporciones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MEDICA'!$D$13</c:f>
              <c:numCache>
                <c:formatCode>General</c:formatCode>
                <c:ptCount val="1"/>
                <c:pt idx="0">
                  <c:v>759</c:v>
                </c:pt>
              </c:numCache>
            </c:numRef>
          </c:val>
        </c:ser>
        <c:ser>
          <c:idx val="5"/>
          <c:order val="5"/>
          <c:tx>
            <c:strRef>
              <c:f>'AREA MEDICA'!$C$14</c:f>
              <c:strCache>
                <c:ptCount val="1"/>
                <c:pt idx="0">
                  <c:v>Consultas Médicas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'AREA MEDICA'!$C$15</c:f>
              <c:strCache>
                <c:ptCount val="1"/>
                <c:pt idx="0">
                  <c:v>Alcoholimetrias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'AREA MEDICA'!$D$15</c:f>
              <c:numCache>
                <c:formatCode>General</c:formatCode>
                <c:ptCount val="1"/>
                <c:pt idx="0">
                  <c:v>1002</c:v>
                </c:pt>
              </c:numCache>
            </c:numRef>
          </c:val>
        </c:ser>
        <c:dLbls>
          <c:showVal val="1"/>
        </c:dLbls>
        <c:shape val="box"/>
        <c:axId val="142027776"/>
        <c:axId val="142050048"/>
        <c:axId val="0"/>
      </c:bar3DChart>
      <c:catAx>
        <c:axId val="142027776"/>
        <c:scaling>
          <c:orientation val="minMax"/>
        </c:scaling>
        <c:delete val="1"/>
        <c:axPos val="b"/>
        <c:numFmt formatCode="General" sourceLinked="1"/>
        <c:majorTickMark val="none"/>
        <c:tickLblPos val="none"/>
        <c:crossAx val="142050048"/>
        <c:crosses val="autoZero"/>
        <c:auto val="1"/>
        <c:lblAlgn val="ctr"/>
        <c:lblOffset val="100"/>
      </c:catAx>
      <c:valAx>
        <c:axId val="14205004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42027776"/>
        <c:crosses val="autoZero"/>
        <c:crossBetween val="between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72487860892388489"/>
          <c:y val="2.9510061242344707E-2"/>
          <c:w val="0.27246478565179361"/>
          <c:h val="0.95377091071163278"/>
        </c:manualLayout>
      </c:layout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JUZGADOS!$B$21</c:f>
              <c:strCache>
                <c:ptCount val="1"/>
                <c:pt idx="0">
                  <c:v>TOTAL PROCED.  RECIBIDOS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sz="2400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JUZGADOS!$G$21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1"/>
          <c:order val="1"/>
          <c:tx>
            <c:strRef>
              <c:f>JUZGADOS!$B$35</c:f>
              <c:strCache>
                <c:ptCount val="1"/>
                <c:pt idx="0">
                  <c:v>TOTAL PROCED. CONCLUIDOS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sz="2400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JUZGADOS!$G$35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</c:ser>
        <c:dLbls>
          <c:showVal val="1"/>
        </c:dLbls>
        <c:shape val="cylinder"/>
        <c:axId val="142286848"/>
        <c:axId val="142288384"/>
        <c:axId val="0"/>
      </c:bar3DChart>
      <c:catAx>
        <c:axId val="142286848"/>
        <c:scaling>
          <c:orientation val="minMax"/>
        </c:scaling>
        <c:axPos val="b"/>
        <c:maj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42288384"/>
        <c:crosses val="autoZero"/>
        <c:auto val="1"/>
        <c:lblAlgn val="ctr"/>
        <c:lblOffset val="100"/>
      </c:catAx>
      <c:valAx>
        <c:axId val="142288384"/>
        <c:scaling>
          <c:orientation val="minMax"/>
          <c:min val="5"/>
        </c:scaling>
        <c:delete val="1"/>
        <c:axPos val="l"/>
        <c:numFmt formatCode="General" sourceLinked="1"/>
        <c:majorTickMark val="none"/>
        <c:tickLblPos val="none"/>
        <c:crossAx val="142286848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7.7675007070240984E-2"/>
          <c:y val="0.89537712895377131"/>
          <c:w val="0.77407637844891364"/>
          <c:h val="5.8663141559859765E-2"/>
        </c:manualLayout>
      </c:layout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FEB/18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42</c:v>
                </c:pt>
                <c:pt idx="3">
                  <c:v>56</c:v>
                </c:pt>
                <c:pt idx="4">
                  <c:v>65</c:v>
                </c:pt>
                <c:pt idx="5">
                  <c:v>224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FEB/19</c:v>
                </c:pt>
              </c:strCache>
            </c:strRef>
          </c:tx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Val val="1"/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16</c:v>
                </c:pt>
                <c:pt idx="3">
                  <c:v>48</c:v>
                </c:pt>
                <c:pt idx="4">
                  <c:v>46</c:v>
                </c:pt>
                <c:pt idx="5">
                  <c:v>183</c:v>
                </c:pt>
              </c:numCache>
            </c:numRef>
          </c:val>
        </c:ser>
        <c:dLbls>
          <c:showVal val="1"/>
        </c:dLbls>
        <c:shape val="cylinder"/>
        <c:axId val="136284800"/>
        <c:axId val="136298880"/>
        <c:axId val="0"/>
      </c:bar3DChart>
      <c:catAx>
        <c:axId val="13628480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6298880"/>
        <c:crosses val="autoZero"/>
        <c:auto val="1"/>
        <c:lblAlgn val="ctr"/>
        <c:lblOffset val="100"/>
      </c:catAx>
      <c:valAx>
        <c:axId val="136298880"/>
        <c:scaling>
          <c:orientation val="minMax"/>
        </c:scaling>
        <c:delete val="1"/>
        <c:axPos val="l"/>
        <c:numFmt formatCode="General" sourceLinked="1"/>
        <c:tickLblPos val="none"/>
        <c:crossAx val="136284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740427253873786"/>
          <c:w val="0.14599229402727104"/>
          <c:h val="3.8721441939671884E-2"/>
        </c:manualLayout>
      </c:layout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TAXIS!$C$14</c:f>
              <c:strCache>
                <c:ptCount val="1"/>
                <c:pt idx="0">
                  <c:v>FEB/18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17</c:v>
                </c:pt>
                <c:pt idx="1">
                  <c:v>30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FEB/19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21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</c:ser>
        <c:dLbls>
          <c:showVal val="1"/>
        </c:dLbls>
        <c:shape val="cylinder"/>
        <c:axId val="136485888"/>
        <c:axId val="136491776"/>
        <c:axId val="0"/>
      </c:bar3DChart>
      <c:catAx>
        <c:axId val="13648588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6491776"/>
        <c:crosses val="autoZero"/>
        <c:auto val="1"/>
        <c:lblAlgn val="ctr"/>
        <c:lblOffset val="100"/>
      </c:catAx>
      <c:valAx>
        <c:axId val="136491776"/>
        <c:scaling>
          <c:orientation val="minMax"/>
        </c:scaling>
        <c:delete val="1"/>
        <c:axPos val="l"/>
        <c:numFmt formatCode="General" sourceLinked="1"/>
        <c:tickLblPos val="none"/>
        <c:crossAx val="1364858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590926822220617"/>
          <c:w val="0.12663634138968463"/>
          <c:h val="0.11968913289508537"/>
        </c:manualLayout>
      </c:layout>
      <c:txPr>
        <a:bodyPr rot="0" vert="horz"/>
        <a:lstStyle/>
        <a:p>
          <a:pPr>
            <a:defRPr sz="1200" b="1"/>
          </a:pPr>
          <a:endParaRPr lang="es-MX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AUTOBUSES!$C$14</c:f>
              <c:strCache>
                <c:ptCount val="1"/>
                <c:pt idx="0">
                  <c:v>FEB/18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13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FEB/19</c:v>
                </c:pt>
              </c:strCache>
            </c:strRef>
          </c:tx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</c:numCache>
            </c:numRef>
          </c:val>
        </c:ser>
        <c:dLbls>
          <c:showVal val="1"/>
        </c:dLbls>
        <c:shape val="cylinder"/>
        <c:axId val="136724864"/>
        <c:axId val="136726400"/>
        <c:axId val="0"/>
      </c:bar3DChart>
      <c:catAx>
        <c:axId val="136724864"/>
        <c:scaling>
          <c:orientation val="minMax"/>
        </c:scaling>
        <c:axPos val="b"/>
        <c:numFmt formatCode="General" sourceLinked="0"/>
        <c:majorTickMark val="none"/>
        <c:tickLblPos val="nextTo"/>
        <c:crossAx val="136726400"/>
        <c:crosses val="autoZero"/>
        <c:auto val="1"/>
        <c:lblAlgn val="ctr"/>
        <c:lblOffset val="100"/>
      </c:catAx>
      <c:valAx>
        <c:axId val="136726400"/>
        <c:scaling>
          <c:orientation val="minMax"/>
        </c:scaling>
        <c:delete val="1"/>
        <c:axPos val="l"/>
        <c:numFmt formatCode="General" sourceLinked="1"/>
        <c:tickLblPos val="none"/>
        <c:crossAx val="136724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044E-2"/>
          <c:y val="0.90545615429992199"/>
          <c:w val="0.19220920877352643"/>
          <c:h val="5.3302953843477767E-2"/>
        </c:manualLayout>
      </c:layout>
    </c:legend>
    <c:plotVisOnly val="1"/>
    <c:dispBlanksAs val="gap"/>
  </c:chart>
  <c:spPr>
    <a:noFill/>
    <a:ln>
      <a:noFill/>
    </a:ln>
  </c:spPr>
  <c:printSettings>
    <c:headerFooter/>
    <c:pageMargins b="0.75000000000000866" l="0.70000000000000062" r="0.70000000000000062" t="0.75000000000000866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'ACC X  EDADES'!$B$12</c:f>
              <c:strCache>
                <c:ptCount val="1"/>
                <c:pt idx="0">
                  <c:v>DE 18 A 20 AÑOS</c:v>
                </c:pt>
              </c:strCache>
            </c:strRef>
          </c:tx>
          <c:val>
            <c:numRef>
              <c:f>'ACC X  EDADES'!$G$12</c:f>
              <c:numCache>
                <c:formatCode>#,##0</c:formatCode>
                <c:ptCount val="1"/>
                <c:pt idx="0">
                  <c:v>28</c:v>
                </c:pt>
              </c:numCache>
            </c:numRef>
          </c:val>
        </c:ser>
        <c:ser>
          <c:idx val="1"/>
          <c:order val="1"/>
          <c:tx>
            <c:strRef>
              <c:f>'ACC X  EDADES'!$B$13</c:f>
              <c:strCache>
                <c:ptCount val="1"/>
                <c:pt idx="0">
                  <c:v>DE 21 A 25 AÑOS</c:v>
                </c:pt>
              </c:strCache>
            </c:strRef>
          </c:tx>
          <c:val>
            <c:numRef>
              <c:f>'ACC X  EDADES'!$G$13</c:f>
              <c:numCache>
                <c:formatCode>#,##0</c:formatCode>
                <c:ptCount val="1"/>
                <c:pt idx="0">
                  <c:v>61</c:v>
                </c:pt>
              </c:numCache>
            </c:numRef>
          </c:val>
        </c:ser>
        <c:ser>
          <c:idx val="2"/>
          <c:order val="2"/>
          <c:tx>
            <c:strRef>
              <c:f>'ACC X  EDADES'!$B$14</c:f>
              <c:strCache>
                <c:ptCount val="1"/>
                <c:pt idx="0">
                  <c:v>DE 26 A 30 AÑOS</c:v>
                </c:pt>
              </c:strCache>
            </c:strRef>
          </c:tx>
          <c:val>
            <c:numRef>
              <c:f>'ACC X  EDADES'!$G$14</c:f>
              <c:numCache>
                <c:formatCode>#,##0</c:formatCode>
                <c:ptCount val="1"/>
                <c:pt idx="0">
                  <c:v>74</c:v>
                </c:pt>
              </c:numCache>
            </c:numRef>
          </c:val>
        </c:ser>
        <c:ser>
          <c:idx val="3"/>
          <c:order val="3"/>
          <c:tx>
            <c:strRef>
              <c:f>'ACC X  EDADES'!$B$15</c:f>
              <c:strCache>
                <c:ptCount val="1"/>
                <c:pt idx="0">
                  <c:v>DE 31 A 35 AÑOS</c:v>
                </c:pt>
              </c:strCache>
            </c:strRef>
          </c:tx>
          <c:val>
            <c:numRef>
              <c:f>'ACC X  EDADES'!$G$15</c:f>
              <c:numCache>
                <c:formatCode>#,##0</c:formatCode>
                <c:ptCount val="1"/>
                <c:pt idx="0">
                  <c:v>65</c:v>
                </c:pt>
              </c:numCache>
            </c:numRef>
          </c:val>
        </c:ser>
        <c:ser>
          <c:idx val="4"/>
          <c:order val="4"/>
          <c:tx>
            <c:strRef>
              <c:f>'ACC X  EDADES'!$B$16</c:f>
              <c:strCache>
                <c:ptCount val="1"/>
                <c:pt idx="0">
                  <c:v>DE 36 A 40 AÑOS</c:v>
                </c:pt>
              </c:strCache>
            </c:strRef>
          </c:tx>
          <c:val>
            <c:numRef>
              <c:f>'ACC X  EDADES'!$G$16</c:f>
              <c:numCache>
                <c:formatCode>#,##0</c:formatCode>
                <c:ptCount val="1"/>
                <c:pt idx="0">
                  <c:v>54</c:v>
                </c:pt>
              </c:numCache>
            </c:numRef>
          </c:val>
        </c:ser>
        <c:ser>
          <c:idx val="5"/>
          <c:order val="5"/>
          <c:tx>
            <c:strRef>
              <c:f>'ACC X  EDADES'!$B$17</c:f>
              <c:strCache>
                <c:ptCount val="1"/>
                <c:pt idx="0">
                  <c:v>DE 41 A 45 AÑOS</c:v>
                </c:pt>
              </c:strCache>
            </c:strRef>
          </c:tx>
          <c:val>
            <c:numRef>
              <c:f>'ACC X  EDADES'!$G$17</c:f>
              <c:numCache>
                <c:formatCode>#,##0</c:formatCode>
                <c:ptCount val="1"/>
                <c:pt idx="0">
                  <c:v>66</c:v>
                </c:pt>
              </c:numCache>
            </c:numRef>
          </c:val>
        </c:ser>
        <c:ser>
          <c:idx val="6"/>
          <c:order val="6"/>
          <c:tx>
            <c:strRef>
              <c:f>'ACC X  EDADES'!$B$18</c:f>
              <c:strCache>
                <c:ptCount val="1"/>
                <c:pt idx="0">
                  <c:v>DE 46 A 50 AÑOS</c:v>
                </c:pt>
              </c:strCache>
            </c:strRef>
          </c:tx>
          <c:val>
            <c:numRef>
              <c:f>'ACC X  EDADES'!$G$18</c:f>
              <c:numCache>
                <c:formatCode>#,##0</c:formatCode>
                <c:ptCount val="1"/>
                <c:pt idx="0">
                  <c:v>51</c:v>
                </c:pt>
              </c:numCache>
            </c:numRef>
          </c:val>
        </c:ser>
        <c:ser>
          <c:idx val="7"/>
          <c:order val="7"/>
          <c:tx>
            <c:strRef>
              <c:f>'ACC X  EDADES'!$B$19</c:f>
              <c:strCache>
                <c:ptCount val="1"/>
                <c:pt idx="0">
                  <c:v>DE 51 A 55 AÑOS</c:v>
                </c:pt>
              </c:strCache>
            </c:strRef>
          </c:tx>
          <c:val>
            <c:numRef>
              <c:f>'ACC X  EDADES'!$G$19</c:f>
              <c:numCache>
                <c:formatCode>#,##0</c:formatCode>
                <c:ptCount val="1"/>
                <c:pt idx="0">
                  <c:v>35</c:v>
                </c:pt>
              </c:numCache>
            </c:numRef>
          </c:val>
        </c:ser>
        <c:ser>
          <c:idx val="8"/>
          <c:order val="8"/>
          <c:tx>
            <c:strRef>
              <c:f>'ACC X  EDADES'!$B$20</c:f>
              <c:strCache>
                <c:ptCount val="1"/>
                <c:pt idx="0">
                  <c:v>DE 56 A 60 AÑOS</c:v>
                </c:pt>
              </c:strCache>
            </c:strRef>
          </c:tx>
          <c:val>
            <c:numRef>
              <c:f>'ACC X  EDADES'!$G$20</c:f>
              <c:numCache>
                <c:formatCode>#,##0</c:formatCode>
                <c:ptCount val="1"/>
                <c:pt idx="0">
                  <c:v>21</c:v>
                </c:pt>
              </c:numCache>
            </c:numRef>
          </c:val>
        </c:ser>
        <c:ser>
          <c:idx val="9"/>
          <c:order val="9"/>
          <c:tx>
            <c:strRef>
              <c:f>'ACC X  EDADES'!$B$21</c:f>
              <c:strCache>
                <c:ptCount val="1"/>
                <c:pt idx="0">
                  <c:v>DE 61 A 65 AÑOS</c:v>
                </c:pt>
              </c:strCache>
            </c:strRef>
          </c:tx>
          <c:val>
            <c:numRef>
              <c:f>'ACC X  EDADES'!$G$21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</c:ser>
        <c:ser>
          <c:idx val="10"/>
          <c:order val="10"/>
          <c:tx>
            <c:strRef>
              <c:f>'ACC X  EDADES'!$B$22</c:f>
              <c:strCache>
                <c:ptCount val="1"/>
                <c:pt idx="0">
                  <c:v>DE 66 A 70 AÑOS</c:v>
                </c:pt>
              </c:strCache>
            </c:strRef>
          </c:tx>
          <c:val>
            <c:numRef>
              <c:f>'ACC X  EDADES'!$G$22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'ACC X  EDADES'!$B$23</c:f>
              <c:strCache>
                <c:ptCount val="1"/>
                <c:pt idx="0">
                  <c:v>DE 71 A 75 AÑOS</c:v>
                </c:pt>
              </c:strCache>
            </c:strRef>
          </c:tx>
          <c:val>
            <c:numRef>
              <c:f>'ACC X  EDADES'!$G$23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2"/>
          <c:order val="12"/>
          <c:tx>
            <c:strRef>
              <c:f>'ACC X  EDADES'!$B$24</c:f>
              <c:strCache>
                <c:ptCount val="1"/>
                <c:pt idx="0">
                  <c:v>DE 76 A 80 AÑOS</c:v>
                </c:pt>
              </c:strCache>
            </c:strRef>
          </c:tx>
          <c:val>
            <c:numRef>
              <c:f>'ACC X  EDADES'!$G$24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'ACC X  EDADES'!$B$25</c:f>
              <c:strCache>
                <c:ptCount val="1"/>
                <c:pt idx="0">
                  <c:v>DE 81 A 85 AÑOS</c:v>
                </c:pt>
              </c:strCache>
            </c:strRef>
          </c:tx>
          <c:val>
            <c:numRef>
              <c:f>'ACC X  EDADES'!$G$25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'ACC X  EDADES'!$B$26</c:f>
              <c:strCache>
                <c:ptCount val="1"/>
                <c:pt idx="0">
                  <c:v>DE 86 A 90 AÑOS</c:v>
                </c:pt>
              </c:strCache>
            </c:strRef>
          </c:tx>
          <c:val>
            <c:numRef>
              <c:f>'ACC X  EDADES'!$G$26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EDADES'!$B$27</c:f>
              <c:strCache>
                <c:ptCount val="1"/>
                <c:pt idx="0">
                  <c:v>DE 91 A MAS</c:v>
                </c:pt>
              </c:strCache>
            </c:strRef>
          </c:tx>
          <c:val>
            <c:numRef>
              <c:f>'ACC X  EDADES'!$G$27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shape val="cylinder"/>
        <c:axId val="139030528"/>
        <c:axId val="139032064"/>
        <c:axId val="0"/>
      </c:bar3DChart>
      <c:catAx>
        <c:axId val="139030528"/>
        <c:scaling>
          <c:orientation val="minMax"/>
        </c:scaling>
        <c:axPos val="b"/>
        <c:majorTickMark val="none"/>
        <c:tickLblPos val="nextTo"/>
        <c:crossAx val="139032064"/>
        <c:crosses val="autoZero"/>
        <c:auto val="1"/>
        <c:lblAlgn val="ctr"/>
        <c:lblOffset val="100"/>
      </c:catAx>
      <c:valAx>
        <c:axId val="139032064"/>
        <c:scaling>
          <c:orientation val="minMax"/>
        </c:scaling>
        <c:delete val="1"/>
        <c:axPos val="l"/>
        <c:numFmt formatCode="#,##0" sourceLinked="1"/>
        <c:majorTickMark val="none"/>
        <c:tickLblPos val="none"/>
        <c:crossAx val="1390305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271"/>
          <c:h val="0.54342344227541273"/>
        </c:manualLayout>
      </c:layout>
    </c:legend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layout/>
    </c:title>
    <c:view3D>
      <c:rAngAx val="1"/>
    </c:view3D>
    <c:plotArea>
      <c:layout>
        <c:manualLayout>
          <c:layoutTarget val="inner"/>
          <c:xMode val="edge"/>
          <c:yMode val="edge"/>
          <c:x val="9.5648015303682696E-3"/>
          <c:y val="0.22827715355805245"/>
          <c:w val="0.95791487326638036"/>
          <c:h val="0.66666047362057468"/>
        </c:manualLayout>
      </c:layout>
      <c:bar3DChart>
        <c:barDir val="col"/>
        <c:grouping val="clustered"/>
        <c:ser>
          <c:idx val="0"/>
          <c:order val="0"/>
          <c:cat>
            <c:strRef>
              <c:f>'ACC X  EDADES'!$B$31:$B$34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EDADES'!$G$31:$G$34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dLbls>
          <c:showVal val="1"/>
        </c:dLbls>
        <c:shape val="cylinder"/>
        <c:axId val="139154944"/>
        <c:axId val="139156480"/>
        <c:axId val="0"/>
      </c:bar3DChart>
      <c:catAx>
        <c:axId val="139154944"/>
        <c:scaling>
          <c:orientation val="minMax"/>
        </c:scaling>
        <c:axPos val="b"/>
        <c:numFmt formatCode="General" sourceLinked="0"/>
        <c:majorTickMark val="none"/>
        <c:tickLblPos val="nextTo"/>
        <c:crossAx val="139156480"/>
        <c:crosses val="autoZero"/>
        <c:auto val="1"/>
        <c:lblAlgn val="ctr"/>
        <c:lblOffset val="100"/>
      </c:catAx>
      <c:valAx>
        <c:axId val="139156480"/>
        <c:scaling>
          <c:orientation val="minMax"/>
        </c:scaling>
        <c:delete val="1"/>
        <c:axPos val="l"/>
        <c:numFmt formatCode="#,##0" sourceLinked="1"/>
        <c:majorTickMark val="none"/>
        <c:tickLblPos val="none"/>
        <c:crossAx val="139154944"/>
        <c:crosses val="autoZero"/>
        <c:crossBetween val="between"/>
      </c:valAx>
    </c:plotArea>
    <c:plotVisOnly val="1"/>
    <c:dispBlanksAs val="gap"/>
  </c:chart>
  <c:printSettings>
    <c:headerFooter/>
    <c:pageMargins b="0.75000000000000833" l="0.70000000000000062" r="0.70000000000000062" t="0.75000000000000833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16</c:v>
                </c:pt>
                <c:pt idx="8">
                  <c:v>32</c:v>
                </c:pt>
                <c:pt idx="9">
                  <c:v>24</c:v>
                </c:pt>
                <c:pt idx="10">
                  <c:v>14</c:v>
                </c:pt>
                <c:pt idx="11">
                  <c:v>15</c:v>
                </c:pt>
                <c:pt idx="12">
                  <c:v>8</c:v>
                </c:pt>
                <c:pt idx="13">
                  <c:v>14</c:v>
                </c:pt>
                <c:pt idx="14">
                  <c:v>18</c:v>
                </c:pt>
                <c:pt idx="15">
                  <c:v>18</c:v>
                </c:pt>
                <c:pt idx="16">
                  <c:v>27</c:v>
                </c:pt>
                <c:pt idx="17">
                  <c:v>17</c:v>
                </c:pt>
                <c:pt idx="18">
                  <c:v>27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</c:numCache>
            </c:numRef>
          </c:val>
        </c:ser>
        <c:dLbls>
          <c:showVal val="1"/>
        </c:dLbls>
        <c:gapWidth val="75"/>
        <c:shape val="cylinder"/>
        <c:axId val="139646848"/>
        <c:axId val="139648384"/>
        <c:axId val="0"/>
      </c:bar3DChart>
      <c:catAx>
        <c:axId val="139646848"/>
        <c:scaling>
          <c:orientation val="minMax"/>
        </c:scaling>
        <c:axPos val="b"/>
        <c:numFmt formatCode="General" sourceLinked="0"/>
        <c:majorTickMark val="none"/>
        <c:tickLblPos val="nextTo"/>
        <c:crossAx val="139648384"/>
        <c:crosses val="autoZero"/>
        <c:auto val="1"/>
        <c:lblAlgn val="ctr"/>
        <c:lblOffset val="100"/>
      </c:catAx>
      <c:valAx>
        <c:axId val="139648384"/>
        <c:scaling>
          <c:orientation val="minMax"/>
        </c:scaling>
        <c:axPos val="l"/>
        <c:numFmt formatCode="#,##0" sourceLinked="1"/>
        <c:majorTickMark val="none"/>
        <c:tickLblPos val="nextTo"/>
        <c:crossAx val="139646848"/>
        <c:crosses val="autoZero"/>
        <c:crossBetween val="between"/>
      </c:valAx>
    </c:plotArea>
    <c:plotVisOnly val="1"/>
    <c:dispBlanksAs val="gap"/>
  </c:chart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16</c:v>
                </c:pt>
                <c:pt idx="8">
                  <c:v>32</c:v>
                </c:pt>
                <c:pt idx="9">
                  <c:v>24</c:v>
                </c:pt>
                <c:pt idx="10">
                  <c:v>14</c:v>
                </c:pt>
                <c:pt idx="11">
                  <c:v>15</c:v>
                </c:pt>
                <c:pt idx="12">
                  <c:v>8</c:v>
                </c:pt>
                <c:pt idx="13">
                  <c:v>14</c:v>
                </c:pt>
                <c:pt idx="14">
                  <c:v>18</c:v>
                </c:pt>
                <c:pt idx="15">
                  <c:v>18</c:v>
                </c:pt>
                <c:pt idx="16">
                  <c:v>27</c:v>
                </c:pt>
                <c:pt idx="17">
                  <c:v>17</c:v>
                </c:pt>
                <c:pt idx="18">
                  <c:v>27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6</c:v>
                </c:pt>
                <c:pt idx="23">
                  <c:v>7</c:v>
                </c:pt>
              </c:numCache>
            </c:numRef>
          </c:val>
        </c:ser>
        <c:dLbls>
          <c:showPercent val="1"/>
        </c:dLbls>
      </c:pie3DChart>
    </c:plotArea>
    <c:legend>
      <c:legendPos val="r"/>
    </c:legend>
    <c:plotVisOnly val="1"/>
    <c:dispBlanksAs val="zero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"/>
  <c:chart>
    <c:autoTitleDeleted val="1"/>
    <c:view3D>
      <c:rAngAx val="1"/>
    </c:view3D>
    <c:plotArea>
      <c:layout/>
      <c:bar3DChart>
        <c:barDir val="bar"/>
        <c:grouping val="clustered"/>
        <c:ser>
          <c:idx val="0"/>
          <c:order val="0"/>
          <c:cat>
            <c:strRef>
              <c:f>'ESTADO DE EBRIEDAD'!$B$12:$B$44</c:f>
              <c:strCache>
                <c:ptCount val="25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  <c:pt idx="24">
                  <c:v>TOTAL</c:v>
                </c:pt>
              </c:strCache>
            </c:strRef>
          </c:cat>
          <c:val>
            <c:numRef>
              <c:f>'ESTADO DE EBRIEDAD'!$C$12:$C$44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16</c:v>
                </c:pt>
              </c:numCache>
            </c:numRef>
          </c:val>
        </c:ser>
        <c:dLbls>
          <c:showVal val="1"/>
        </c:dLbls>
        <c:shape val="box"/>
        <c:axId val="139927936"/>
        <c:axId val="139929472"/>
        <c:axId val="0"/>
      </c:bar3DChart>
      <c:catAx>
        <c:axId val="139927936"/>
        <c:scaling>
          <c:orientation val="minMax"/>
        </c:scaling>
        <c:axPos val="l"/>
        <c:numFmt formatCode="General" sourceLinked="0"/>
        <c:majorTickMark val="none"/>
        <c:tickLblPos val="nextTo"/>
        <c:crossAx val="139929472"/>
        <c:crosses val="autoZero"/>
        <c:auto val="1"/>
        <c:lblAlgn val="ctr"/>
        <c:lblOffset val="100"/>
      </c:catAx>
      <c:valAx>
        <c:axId val="139929472"/>
        <c:scaling>
          <c:orientation val="minMax"/>
        </c:scaling>
        <c:delete val="1"/>
        <c:axPos val="b"/>
        <c:numFmt formatCode="General" sourceLinked="1"/>
        <c:tickLblPos val="none"/>
        <c:crossAx val="139927936"/>
        <c:crosses val="autoZero"/>
        <c:crossBetween val="between"/>
      </c:valAx>
    </c:plotArea>
    <c:plotVisOnly val="1"/>
    <c:dispBlanksAs val="gap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16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3.png"/><Relationship Id="rId5" Type="http://schemas.openxmlformats.org/officeDocument/2006/relationships/image" Target="../media/image10.png"/><Relationship Id="rId4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5</xdr:row>
      <xdr:rowOff>25401</xdr:rowOff>
    </xdr:from>
    <xdr:to>
      <xdr:col>1</xdr:col>
      <xdr:colOff>1409700</xdr:colOff>
      <xdr:row>11</xdr:row>
      <xdr:rowOff>114301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27100" y="8509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12</xdr:row>
      <xdr:rowOff>38100</xdr:rowOff>
    </xdr:from>
    <xdr:to>
      <xdr:col>13</xdr:col>
      <xdr:colOff>558800</xdr:colOff>
      <xdr:row>35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742979</xdr:colOff>
      <xdr:row>6</xdr:row>
      <xdr:rowOff>12700</xdr:rowOff>
    </xdr:from>
    <xdr:to>
      <xdr:col>13</xdr:col>
      <xdr:colOff>223577</xdr:colOff>
      <xdr:row>10</xdr:row>
      <xdr:rowOff>323850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12249179" y="10033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279400</xdr:colOff>
      <xdr:row>35</xdr:row>
      <xdr:rowOff>24049</xdr:rowOff>
    </xdr:from>
    <xdr:to>
      <xdr:col>1</xdr:col>
      <xdr:colOff>2273300</xdr:colOff>
      <xdr:row>38</xdr:row>
      <xdr:rowOff>161925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01700" y="7986949"/>
          <a:ext cx="1993900" cy="6331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806479</xdr:colOff>
      <xdr:row>2</xdr:row>
      <xdr:rowOff>50800</xdr:rowOff>
    </xdr:from>
    <xdr:to>
      <xdr:col>13</xdr:col>
      <xdr:colOff>287077</xdr:colOff>
      <xdr:row>7</xdr:row>
      <xdr:rowOff>69850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10636279" y="4318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774700</xdr:colOff>
      <xdr:row>33</xdr:row>
      <xdr:rowOff>15875</xdr:rowOff>
    </xdr:from>
    <xdr:to>
      <xdr:col>13</xdr:col>
      <xdr:colOff>304800</xdr:colOff>
      <xdr:row>36</xdr:row>
      <xdr:rowOff>69485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791700" y="7572375"/>
          <a:ext cx="1968500" cy="625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368300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666779</xdr:colOff>
      <xdr:row>1</xdr:row>
      <xdr:rowOff>76200</xdr:rowOff>
    </xdr:from>
    <xdr:to>
      <xdr:col>14</xdr:col>
      <xdr:colOff>147377</xdr:colOff>
      <xdr:row>6</xdr:row>
      <xdr:rowOff>95250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11271279" y="2667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88900</xdr:colOff>
      <xdr:row>24</xdr:row>
      <xdr:rowOff>371475</xdr:rowOff>
    </xdr:from>
    <xdr:to>
      <xdr:col>1</xdr:col>
      <xdr:colOff>1948569</xdr:colOff>
      <xdr:row>26</xdr:row>
      <xdr:rowOff>174625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08000" y="76231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590579</xdr:colOff>
      <xdr:row>2</xdr:row>
      <xdr:rowOff>25400</xdr:rowOff>
    </xdr:from>
    <xdr:to>
      <xdr:col>13</xdr:col>
      <xdr:colOff>71177</xdr:colOff>
      <xdr:row>7</xdr:row>
      <xdr:rowOff>139700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11169679" y="406400"/>
          <a:ext cx="1106198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152400</xdr:colOff>
      <xdr:row>27</xdr:row>
      <xdr:rowOff>117475</xdr:rowOff>
    </xdr:from>
    <xdr:to>
      <xdr:col>13</xdr:col>
      <xdr:colOff>386469</xdr:colOff>
      <xdr:row>28</xdr:row>
      <xdr:rowOff>377825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731500" y="83089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1</xdr:rowOff>
    </xdr:from>
    <xdr:to>
      <xdr:col>1</xdr:col>
      <xdr:colOff>1066800</xdr:colOff>
      <xdr:row>6</xdr:row>
      <xdr:rowOff>85726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514350" y="161926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19</xdr:row>
      <xdr:rowOff>38101</xdr:rowOff>
    </xdr:from>
    <xdr:to>
      <xdr:col>5</xdr:col>
      <xdr:colOff>619125</xdr:colOff>
      <xdr:row>34</xdr:row>
      <xdr:rowOff>28576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282604</xdr:colOff>
      <xdr:row>0</xdr:row>
      <xdr:rowOff>114300</xdr:rowOff>
    </xdr:from>
    <xdr:to>
      <xdr:col>8</xdr:col>
      <xdr:colOff>703002</xdr:colOff>
      <xdr:row>6</xdr:row>
      <xdr:rowOff>114300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8702704" y="114300"/>
          <a:ext cx="1191923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590550</xdr:colOff>
      <xdr:row>30</xdr:row>
      <xdr:rowOff>152400</xdr:rowOff>
    </xdr:from>
    <xdr:to>
      <xdr:col>8</xdr:col>
      <xdr:colOff>649994</xdr:colOff>
      <xdr:row>34</xdr:row>
      <xdr:rowOff>95250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524750" y="62769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133350</xdr:rowOff>
    </xdr:from>
    <xdr:to>
      <xdr:col>1</xdr:col>
      <xdr:colOff>447675</xdr:colOff>
      <xdr:row>3</xdr:row>
      <xdr:rowOff>506526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209550" y="133350"/>
          <a:ext cx="666750" cy="8589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71437</xdr:rowOff>
    </xdr:from>
    <xdr:to>
      <xdr:col>6</xdr:col>
      <xdr:colOff>133350</xdr:colOff>
      <xdr:row>32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311179</xdr:colOff>
      <xdr:row>1</xdr:row>
      <xdr:rowOff>28575</xdr:rowOff>
    </xdr:from>
    <xdr:to>
      <xdr:col>8</xdr:col>
      <xdr:colOff>525236</xdr:colOff>
      <xdr:row>4</xdr:row>
      <xdr:rowOff>9525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6731029" y="190500"/>
          <a:ext cx="976057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257175</xdr:colOff>
      <xdr:row>28</xdr:row>
      <xdr:rowOff>66675</xdr:rowOff>
    </xdr:from>
    <xdr:to>
      <xdr:col>8</xdr:col>
      <xdr:colOff>592844</xdr:colOff>
      <xdr:row>32</xdr:row>
      <xdr:rowOff>9525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915025" y="56483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0</xdr:row>
      <xdr:rowOff>0</xdr:rowOff>
    </xdr:from>
    <xdr:to>
      <xdr:col>1</xdr:col>
      <xdr:colOff>723900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0618" r="12371"/>
        <a:stretch>
          <a:fillRect/>
        </a:stretch>
      </xdr:blipFill>
      <xdr:spPr bwMode="auto">
        <a:xfrm>
          <a:off x="762000" y="0"/>
          <a:ext cx="7620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114300</xdr:colOff>
      <xdr:row>0</xdr:row>
      <xdr:rowOff>57150</xdr:rowOff>
    </xdr:from>
    <xdr:to>
      <xdr:col>24</xdr:col>
      <xdr:colOff>771525</xdr:colOff>
      <xdr:row>5</xdr:row>
      <xdr:rowOff>28576</xdr:rowOff>
    </xdr:to>
    <xdr:pic>
      <xdr:nvPicPr>
        <xdr:cNvPr id="9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0618" r="12371"/>
        <a:stretch>
          <a:fillRect/>
        </a:stretch>
      </xdr:blipFill>
      <xdr:spPr bwMode="auto">
        <a:xfrm>
          <a:off x="13115925" y="57150"/>
          <a:ext cx="65722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876300</xdr:colOff>
      <xdr:row>36</xdr:row>
      <xdr:rowOff>47438</xdr:rowOff>
    </xdr:from>
    <xdr:to>
      <xdr:col>29</xdr:col>
      <xdr:colOff>614828</xdr:colOff>
      <xdr:row>39</xdr:row>
      <xdr:rowOff>113626</xdr:rowOff>
    </xdr:to>
    <xdr:pic>
      <xdr:nvPicPr>
        <xdr:cNvPr id="10" name="Imagen 1" descr="E:\LOGOS2014\logo 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202025" y="9039038"/>
          <a:ext cx="2643653" cy="32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28575</xdr:colOff>
      <xdr:row>8</xdr:row>
      <xdr:rowOff>152399</xdr:rowOff>
    </xdr:from>
    <xdr:to>
      <xdr:col>22</xdr:col>
      <xdr:colOff>114300</xdr:colOff>
      <xdr:row>23</xdr:row>
      <xdr:rowOff>9524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311179</xdr:colOff>
      <xdr:row>0</xdr:row>
      <xdr:rowOff>32338</xdr:rowOff>
    </xdr:from>
    <xdr:to>
      <xdr:col>7</xdr:col>
      <xdr:colOff>352425</xdr:colOff>
      <xdr:row>5</xdr:row>
      <xdr:rowOff>133349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4264054" y="32338"/>
          <a:ext cx="917546" cy="8058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1028700</xdr:colOff>
      <xdr:row>38</xdr:row>
      <xdr:rowOff>0</xdr:rowOff>
    </xdr:from>
    <xdr:to>
      <xdr:col>5</xdr:col>
      <xdr:colOff>783344</xdr:colOff>
      <xdr:row>42</xdr:row>
      <xdr:rowOff>104775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828800" y="90392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19051</xdr:rowOff>
    </xdr:from>
    <xdr:to>
      <xdr:col>1</xdr:col>
      <xdr:colOff>838199</xdr:colOff>
      <xdr:row>4</xdr:row>
      <xdr:rowOff>105855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9051"/>
          <a:ext cx="809624" cy="734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158779</xdr:colOff>
      <xdr:row>0</xdr:row>
      <xdr:rowOff>53047</xdr:rowOff>
    </xdr:from>
    <xdr:to>
      <xdr:col>13</xdr:col>
      <xdr:colOff>171450</xdr:colOff>
      <xdr:row>4</xdr:row>
      <xdr:rowOff>85724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7026304" y="53047"/>
          <a:ext cx="774671" cy="6803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180975</xdr:colOff>
      <xdr:row>28</xdr:row>
      <xdr:rowOff>0</xdr:rowOff>
    </xdr:from>
    <xdr:to>
      <xdr:col>12</xdr:col>
      <xdr:colOff>478544</xdr:colOff>
      <xdr:row>32</xdr:row>
      <xdr:rowOff>57150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067425" y="5476875"/>
          <a:ext cx="1945394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219075</xdr:colOff>
      <xdr:row>0</xdr:row>
      <xdr:rowOff>85725</xdr:rowOff>
    </xdr:from>
    <xdr:to>
      <xdr:col>3</xdr:col>
      <xdr:colOff>229898</xdr:colOff>
      <xdr:row>6</xdr:row>
      <xdr:rowOff>85725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4905375" y="85725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1584296</xdr:colOff>
      <xdr:row>32</xdr:row>
      <xdr:rowOff>0</xdr:rowOff>
    </xdr:from>
    <xdr:to>
      <xdr:col>1</xdr:col>
      <xdr:colOff>3443965</xdr:colOff>
      <xdr:row>35</xdr:row>
      <xdr:rowOff>104775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965296" y="7277100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63501</xdr:colOff>
      <xdr:row>0</xdr:row>
      <xdr:rowOff>127000</xdr:rowOff>
    </xdr:from>
    <xdr:to>
      <xdr:col>1</xdr:col>
      <xdr:colOff>1498600</xdr:colOff>
      <xdr:row>7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301" y="1270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114300</xdr:rowOff>
    </xdr:from>
    <xdr:to>
      <xdr:col>14</xdr:col>
      <xdr:colOff>622300</xdr:colOff>
      <xdr:row>34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6379</xdr:colOff>
      <xdr:row>1</xdr:row>
      <xdr:rowOff>0</xdr:rowOff>
    </xdr:from>
    <xdr:to>
      <xdr:col>14</xdr:col>
      <xdr:colOff>299777</xdr:colOff>
      <xdr:row>6</xdr:row>
      <xdr:rowOff>19050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12007879" y="1905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101600</xdr:colOff>
      <xdr:row>37</xdr:row>
      <xdr:rowOff>53975</xdr:rowOff>
    </xdr:from>
    <xdr:to>
      <xdr:col>14</xdr:col>
      <xdr:colOff>335669</xdr:colOff>
      <xdr:row>40</xdr:row>
      <xdr:rowOff>9525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290300" y="88677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571500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120679</xdr:colOff>
      <xdr:row>1</xdr:row>
      <xdr:rowOff>165100</xdr:rowOff>
    </xdr:from>
    <xdr:to>
      <xdr:col>13</xdr:col>
      <xdr:colOff>414077</xdr:colOff>
      <xdr:row>6</xdr:row>
      <xdr:rowOff>184150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11360179" y="3556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711200</xdr:colOff>
      <xdr:row>33</xdr:row>
      <xdr:rowOff>51745</xdr:rowOff>
    </xdr:from>
    <xdr:to>
      <xdr:col>13</xdr:col>
      <xdr:colOff>259469</xdr:colOff>
      <xdr:row>36</xdr:row>
      <xdr:rowOff>111125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325100" y="7646345"/>
          <a:ext cx="1986669" cy="630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12</xdr:row>
      <xdr:rowOff>63500</xdr:rowOff>
    </xdr:from>
    <xdr:to>
      <xdr:col>13</xdr:col>
      <xdr:colOff>698500</xdr:colOff>
      <xdr:row>30</xdr:row>
      <xdr:rowOff>165100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158779</xdr:colOff>
      <xdr:row>1</xdr:row>
      <xdr:rowOff>177800</xdr:rowOff>
    </xdr:from>
    <xdr:to>
      <xdr:col>13</xdr:col>
      <xdr:colOff>452177</xdr:colOff>
      <xdr:row>7</xdr:row>
      <xdr:rowOff>6350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11385579" y="3683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76200</xdr:colOff>
      <xdr:row>33</xdr:row>
      <xdr:rowOff>104775</xdr:rowOff>
    </xdr:from>
    <xdr:to>
      <xdr:col>13</xdr:col>
      <xdr:colOff>310269</xdr:colOff>
      <xdr:row>36</xdr:row>
      <xdr:rowOff>123825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490200" y="76739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95250</xdr:rowOff>
    </xdr:from>
    <xdr:to>
      <xdr:col>1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457200</xdr:colOff>
      <xdr:row>8</xdr:row>
      <xdr:rowOff>47623</xdr:rowOff>
    </xdr:from>
    <xdr:to>
      <xdr:col>18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523874</xdr:colOff>
      <xdr:row>26</xdr:row>
      <xdr:rowOff>28575</xdr:rowOff>
    </xdr:from>
    <xdr:to>
      <xdr:col>17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476250</xdr:colOff>
      <xdr:row>0</xdr:row>
      <xdr:rowOff>114301</xdr:rowOff>
    </xdr:from>
    <xdr:to>
      <xdr:col>8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282604</xdr:colOff>
      <xdr:row>1</xdr:row>
      <xdr:rowOff>28575</xdr:rowOff>
    </xdr:from>
    <xdr:to>
      <xdr:col>7</xdr:col>
      <xdr:colOff>74352</xdr:colOff>
      <xdr:row>7</xdr:row>
      <xdr:rowOff>28575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7959754" y="1905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1009650</xdr:colOff>
      <xdr:row>40</xdr:row>
      <xdr:rowOff>228600</xdr:rowOff>
    </xdr:from>
    <xdr:to>
      <xdr:col>6</xdr:col>
      <xdr:colOff>1288169</xdr:colOff>
      <xdr:row>42</xdr:row>
      <xdr:rowOff>38100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105650" y="123920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695325</xdr:colOff>
      <xdr:row>40</xdr:row>
      <xdr:rowOff>152400</xdr:rowOff>
    </xdr:from>
    <xdr:to>
      <xdr:col>17</xdr:col>
      <xdr:colOff>268994</xdr:colOff>
      <xdr:row>41</xdr:row>
      <xdr:rowOff>352425</xdr:rowOff>
    </xdr:to>
    <xdr:pic>
      <xdr:nvPicPr>
        <xdr:cNvPr id="10" name="9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5020925" y="123158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263554</xdr:colOff>
      <xdr:row>1</xdr:row>
      <xdr:rowOff>71348</xdr:rowOff>
    </xdr:from>
    <xdr:to>
      <xdr:col>7</xdr:col>
      <xdr:colOff>228600</xdr:colOff>
      <xdr:row>6</xdr:row>
      <xdr:rowOff>142874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7150129" y="233273"/>
          <a:ext cx="1003271" cy="8811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676275</xdr:colOff>
      <xdr:row>37</xdr:row>
      <xdr:rowOff>95250</xdr:rowOff>
    </xdr:from>
    <xdr:to>
      <xdr:col>7</xdr:col>
      <xdr:colOff>40394</xdr:colOff>
      <xdr:row>38</xdr:row>
      <xdr:rowOff>333375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105525" y="111347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415954</xdr:colOff>
      <xdr:row>41</xdr:row>
      <xdr:rowOff>142875</xdr:rowOff>
    </xdr:from>
    <xdr:to>
      <xdr:col>7</xdr:col>
      <xdr:colOff>483927</xdr:colOff>
      <xdr:row>43</xdr:row>
      <xdr:rowOff>333375</xdr:rowOff>
    </xdr:to>
    <xdr:pic>
      <xdr:nvPicPr>
        <xdr:cNvPr id="12" name="11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7302529" y="1228725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1009650</xdr:colOff>
      <xdr:row>78</xdr:row>
      <xdr:rowOff>133350</xdr:rowOff>
    </xdr:from>
    <xdr:to>
      <xdr:col>7</xdr:col>
      <xdr:colOff>373769</xdr:colOff>
      <xdr:row>81</xdr:row>
      <xdr:rowOff>152400</xdr:rowOff>
    </xdr:to>
    <xdr:pic>
      <xdr:nvPicPr>
        <xdr:cNvPr id="13" name="1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38900" y="2252662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50</xdr:row>
      <xdr:rowOff>32835</xdr:rowOff>
    </xdr:from>
    <xdr:to>
      <xdr:col>1</xdr:col>
      <xdr:colOff>781050</xdr:colOff>
      <xdr:row>52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38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52</xdr:row>
      <xdr:rowOff>381000</xdr:rowOff>
    </xdr:from>
    <xdr:to>
      <xdr:col>8</xdr:col>
      <xdr:colOff>638176</xdr:colOff>
      <xdr:row>73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74</xdr:row>
      <xdr:rowOff>161925</xdr:rowOff>
    </xdr:from>
    <xdr:to>
      <xdr:col>7</xdr:col>
      <xdr:colOff>742950</xdr:colOff>
      <xdr:row>85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425479</xdr:colOff>
      <xdr:row>1</xdr:row>
      <xdr:rowOff>47625</xdr:rowOff>
    </xdr:from>
    <xdr:to>
      <xdr:col>9</xdr:col>
      <xdr:colOff>7677</xdr:colOff>
      <xdr:row>7</xdr:row>
      <xdr:rowOff>47625</xdr:rowOff>
    </xdr:to>
    <xdr:pic>
      <xdr:nvPicPr>
        <xdr:cNvPr id="11" name="10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8026429" y="20955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371475</xdr:colOff>
      <xdr:row>44</xdr:row>
      <xdr:rowOff>57150</xdr:rowOff>
    </xdr:from>
    <xdr:to>
      <xdr:col>8</xdr:col>
      <xdr:colOff>430919</xdr:colOff>
      <xdr:row>45</xdr:row>
      <xdr:rowOff>266700</xdr:rowOff>
    </xdr:to>
    <xdr:pic>
      <xdr:nvPicPr>
        <xdr:cNvPr id="13" name="12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934200" y="108108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425479</xdr:colOff>
      <xdr:row>50</xdr:row>
      <xdr:rowOff>133350</xdr:rowOff>
    </xdr:from>
    <xdr:to>
      <xdr:col>9</xdr:col>
      <xdr:colOff>7677</xdr:colOff>
      <xdr:row>52</xdr:row>
      <xdr:rowOff>323850</xdr:rowOff>
    </xdr:to>
    <xdr:pic>
      <xdr:nvPicPr>
        <xdr:cNvPr id="14" name="1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8026429" y="1270635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171450</xdr:colOff>
      <xdr:row>86</xdr:row>
      <xdr:rowOff>0</xdr:rowOff>
    </xdr:from>
    <xdr:to>
      <xdr:col>8</xdr:col>
      <xdr:colOff>230894</xdr:colOff>
      <xdr:row>89</xdr:row>
      <xdr:rowOff>9525</xdr:rowOff>
    </xdr:to>
    <xdr:pic>
      <xdr:nvPicPr>
        <xdr:cNvPr id="15" name="1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734175" y="23117175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1949479</xdr:colOff>
      <xdr:row>0</xdr:row>
      <xdr:rowOff>152400</xdr:rowOff>
    </xdr:from>
    <xdr:to>
      <xdr:col>3</xdr:col>
      <xdr:colOff>264852</xdr:colOff>
      <xdr:row>6</xdr:row>
      <xdr:rowOff>152400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526" t="12408" r="31757" b="36569"/>
        <a:stretch/>
      </xdr:blipFill>
      <xdr:spPr bwMode="auto">
        <a:xfrm>
          <a:off x="6750079" y="152400"/>
          <a:ext cx="11061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2762250</xdr:colOff>
      <xdr:row>45</xdr:row>
      <xdr:rowOff>142875</xdr:rowOff>
    </xdr:from>
    <xdr:to>
      <xdr:col>2</xdr:col>
      <xdr:colOff>135644</xdr:colOff>
      <xdr:row>46</xdr:row>
      <xdr:rowOff>381000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076575" y="11487150"/>
          <a:ext cx="18596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18" tableBorderDxfId="117">
  <autoFilter ref="B13:D22"/>
  <tableColumns count="3">
    <tableColumn id="1" name="CONCEPTO" dataDxfId="116"/>
    <tableColumn id="2" name="FEB/18" dataDxfId="115"/>
    <tableColumn id="3" name="FEB/19" dataDxfId="114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39" totalsRowShown="0" headerRowDxfId="60" headerRowBorderDxfId="59" tableBorderDxfId="58" headerRowCellStyle="Normal 2">
  <autoFilter ref="B12:C39"/>
  <tableColumns count="2">
    <tableColumn id="1" name="VEHICULO" dataDxfId="57" dataCellStyle="Normal 2"/>
    <tableColumn id="2" name="CANTIDAD" dataDxfId="56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55" dataDxfId="53" headerRowBorderDxfId="54" tableBorderDxfId="52">
  <autoFilter ref="B12:C16"/>
  <tableColumns count="2">
    <tableColumn id="1" name="CONCEPTO" dataDxfId="51"/>
    <tableColumn id="2" name="Columna1" dataDxfId="50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49" dataDxfId="47" headerRowBorderDxfId="48" tableBorderDxfId="46">
  <autoFilter ref="B12:D17"/>
  <tableColumns count="3">
    <tableColumn id="1" name="CONCEPTO" dataDxfId="45"/>
    <tableColumn id="2" name="FEB/18" dataDxfId="44"/>
    <tableColumn id="3" name="FEB/19" dataDxfId="43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42" dataDxfId="40" headerRowBorderDxfId="41" tableBorderDxfId="39">
  <autoFilter ref="A12:C17"/>
  <tableColumns count="3">
    <tableColumn id="1" name="CONCEPTO" dataDxfId="38"/>
    <tableColumn id="2" name="FEB/18" dataDxfId="37"/>
    <tableColumn id="3" name="FEB/19" dataDxfId="36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I17" totalsRowShown="0" headerRowDxfId="35" dataDxfId="34" tableBorderDxfId="33">
  <autoFilter ref="B9:I17"/>
  <tableColumns count="8">
    <tableColumn id="1" name="Columna1" dataDxfId="32"/>
    <tableColumn id="2" name="CUMPLIDOS" dataDxfId="31"/>
    <tableColumn id="3" name="ACTIVIDAD" dataDxfId="30"/>
    <tableColumn id="4" name="AMONESTADOS" dataDxfId="29"/>
    <tableColumn id="5" name="SIN EVIDENCIA" dataDxfId="28"/>
    <tableColumn id="6" name="PREESC. MÉDICA" dataDxfId="27"/>
    <tableColumn id="7" name="A.A." dataDxfId="26"/>
    <tableColumn id="8" name="Columna2" dataDxfId="25"/>
  </tableColumns>
  <tableStyleInfo name="TableStyleMedium13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C6:D15" totalsRowShown="0" tableBorderDxfId="24">
  <autoFilter ref="C6:D15"/>
  <tableColumns count="2">
    <tableColumn id="1" name="Columna1" dataDxfId="23"/>
    <tableColumn id="2" name="Columna2" dataDxfId="22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3:G22" totalsRowShown="0" headerRowDxfId="21" tableBorderDxfId="20">
  <autoFilter ref="B13:G22"/>
  <tableColumns count="6">
    <tableColumn id="1" name="Columna1"/>
    <tableColumn id="2" name="ASUNTOS INTERNOS" dataDxfId="19"/>
    <tableColumn id="3" name="COLEGIADO" dataDxfId="18"/>
    <tableColumn id="4" name="JUZGADO III" dataDxfId="17"/>
    <tableColumn id="5" name="JUZGADO IV" dataDxfId="16"/>
    <tableColumn id="6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26:G36" totalsRowShown="0" headerRowDxfId="14" tableBorderDxfId="13">
  <autoFilter ref="B26:G36"/>
  <tableColumns count="6">
    <tableColumn id="1" name="Columna1"/>
    <tableColumn id="2" name="ASUNTOS INTERNOS"/>
    <tableColumn id="3" name="JUZGADO I"/>
    <tableColumn id="4" name="JUZGADO III"/>
    <tableColumn id="5" name="JUZGADO IV"/>
    <tableColumn id="6" name="TOTAL" dataDxfId="12">
      <calculatedColumnFormula>Tabla9[[#This Row],[JUZGADO IV]]+Tabla9[[#This Row],[JUZGADO III]]+Tabla9[[#This Row],[JUZGADO I]]+Tabla9[[#This Row],[ASUNTOS INTERNOS]]</calculatedColumnFormula>
    </tableColumn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id="28" name="Tabla28" displayName="Tabla28" ref="Z11:AB18" totalsRowShown="0" headerRowDxfId="11" dataDxfId="10" tableBorderDxfId="9">
  <autoFilter ref="Z11:AB18"/>
  <tableColumns count="3">
    <tableColumn id="1" name="Columna1" dataDxfId="8"/>
    <tableColumn id="2" name="RECIBIDOS" dataDxfId="7"/>
    <tableColumn id="3" name="CONCLUIDOS" dataDxfId="6"/>
  </tableColumns>
  <tableStyleInfo name="TableStyleMedium18" showFirstColumn="0" showLastColumn="0" showRowStripes="1" showColumnStripes="0"/>
</table>
</file>

<file path=xl/tables/table19.xml><?xml version="1.0" encoding="utf-8"?>
<table xmlns="http://schemas.openxmlformats.org/spreadsheetml/2006/main" id="16" name="Tabla16" displayName="Tabla16" ref="B11:C30" totalsRowShown="0" headerRowDxfId="5" headerRowBorderDxfId="4" tableBorderDxfId="3" totalsRowBorderDxfId="2">
  <autoFilter ref="B11:C30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113" dataDxfId="111" headerRowBorderDxfId="112" tableBorderDxfId="110">
  <autoFilter ref="B14:D22"/>
  <sortState ref="B18:D25">
    <sortCondition ref="C18:C25"/>
  </sortState>
  <tableColumns count="3">
    <tableColumn id="1" name="CONCEPTOS" dataDxfId="109" dataCellStyle="Normal 2"/>
    <tableColumn id="2" name="FEB/18" dataDxfId="108" dataCellStyle="Normal 2"/>
    <tableColumn id="3" name="FEB/19" dataDxfId="107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106" dataDxfId="104" headerRowBorderDxfId="105" tableBorderDxfId="103">
  <autoFilter ref="B14:D19"/>
  <tableColumns count="3">
    <tableColumn id="1" name="CONCEPTO" dataDxfId="102" dataCellStyle="Normal 2"/>
    <tableColumn id="2" name="FEB/18" dataDxfId="101" dataCellStyle="Normal 2"/>
    <tableColumn id="3" name="FEB/19" dataDxfId="100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99" dataDxfId="97" headerRowBorderDxfId="98" tableBorderDxfId="96">
  <autoFilter ref="B14:D19"/>
  <tableColumns count="3">
    <tableColumn id="1" name="CONCEPTO" dataDxfId="95" dataCellStyle="Normal 2"/>
    <tableColumn id="2" name="FEB/18" dataDxfId="94" dataCellStyle="Normal 2">
      <calculatedColumnFormula>SUM(C11:C13)</calculatedColumnFormula>
    </tableColumn>
    <tableColumn id="3" name="FEB/19" dataDxfId="93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11:G39" totalsRowShown="0" headerRowDxfId="92" headerRowBorderDxfId="91" tableBorderDxfId="90" headerRowCellStyle="Normal 2">
  <autoFilter ref="B11:G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89" dataDxfId="87" headerRowBorderDxfId="88" tableBorderDxfId="86" headerRowCellStyle="Normal 2" dataCellStyle="Normal 2">
  <autoFilter ref="B11:G37"/>
  <tableColumns count="6">
    <tableColumn id="1" name="HORA" dataDxfId="85"/>
    <tableColumn id="2" name="CHOQUES" dataDxfId="84" dataCellStyle="Normal 2"/>
    <tableColumn id="3" name="ATROPELLOS" dataDxfId="83" dataCellStyle="Normal 2"/>
    <tableColumn id="4" name="VOLCADURAS" dataDxfId="82" dataCellStyle="Normal 2"/>
    <tableColumn id="5" name="CAIDA DE PERSONA" dataDxfId="81" dataCellStyle="Normal 2"/>
    <tableColumn id="6" name="COMPUTO" dataDxfId="80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46" totalsRowShown="0" headerRowDxfId="79" dataDxfId="77" headerRowBorderDxfId="78" tableBorderDxfId="76" headerRowCellStyle="Normal 2" dataCellStyle="Normal 2">
  <autoFilter ref="B11:C46">
    <filterColumn colId="0">
      <filters>
        <filter val="00:00 A 01:00"/>
        <filter val="01:00 A 02:00"/>
        <filter val="02:00 A 03:00"/>
        <filter val="03:00 A 04:00"/>
        <filter val="04:00 A 05:00"/>
        <filter val="06:00 A 07:00"/>
        <filter val="08:00 A 09:00"/>
        <filter val="10:00 A 11:00"/>
        <filter val="16:00 A 17:00"/>
        <filter val="17:00 A 18:00"/>
        <filter val="18:00 A 19:00"/>
        <filter val="19:00 A 20:00"/>
        <filter val="20:00 A 21:00"/>
        <filter val="21:00 A 22:00"/>
        <filter val="22:00 A 23:00"/>
        <filter val="23:00 A 00:00"/>
      </filters>
    </filterColumn>
  </autoFilter>
  <sortState ref="B13:C28">
    <sortCondition ref="B11:B37"/>
  </sortState>
  <tableColumns count="2">
    <tableColumn id="1" name="HORA" dataDxfId="75"/>
    <tableColumn id="2" name="ESTADO  DE EBRIEDAD" dataDxfId="74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54:C72" totalsRowShown="0" headerRowDxfId="73" dataDxfId="71" headerRowBorderDxfId="72" tableBorderDxfId="70" headerRowCellStyle="Normal 2" dataCellStyle="Normal 2">
  <autoFilter ref="B54:C72"/>
  <sortState ref="B46:C63">
    <sortCondition ref="B45:B63"/>
  </sortState>
  <tableColumns count="2">
    <tableColumn id="1" name="EDAD" dataDxfId="69"/>
    <tableColumn id="2" name="ESTADO  DE EBRIEDAD" dataDxfId="68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77:C79" totalsRowShown="0" headerRowDxfId="67" dataDxfId="65" headerRowBorderDxfId="66" tableBorderDxfId="64" totalsRowBorderDxfId="63" headerRowCellStyle="Normal 2">
  <autoFilter ref="B77:C79"/>
  <tableColumns count="2">
    <tableColumn id="1" name="GENERO " dataDxfId="62" dataCellStyle="Normal 2"/>
    <tableColumn id="2" name="E.E." dataDxfId="61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Relationship Id="rId5" Type="http://schemas.openxmlformats.org/officeDocument/2006/relationships/table" Target="../tables/table18.xml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6"/>
  <sheetViews>
    <sheetView showGridLines="0" view="pageLayout" topLeftCell="A13" zoomScale="75" zoomScaleNormal="75" zoomScaleSheetLayoutView="75" zoomScalePageLayoutView="75" workbookViewId="0">
      <selection activeCell="D21" sqref="D21:D22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/>
    <row r="2" spans="2:14">
      <c r="B2" s="2"/>
      <c r="C2" s="2"/>
      <c r="D2" s="2"/>
    </row>
    <row r="3" spans="2:14">
      <c r="B3" s="2"/>
      <c r="C3" s="2"/>
      <c r="D3" s="2"/>
    </row>
    <row r="4" spans="2:14">
      <c r="B4" s="2"/>
      <c r="C4" s="2"/>
      <c r="D4" s="2"/>
    </row>
    <row r="5" spans="2:14">
      <c r="B5" s="2"/>
      <c r="C5" s="2"/>
      <c r="D5" s="2"/>
    </row>
    <row r="6" spans="2:14">
      <c r="B6" s="2"/>
      <c r="C6" s="2"/>
      <c r="D6" s="2"/>
    </row>
    <row r="7" spans="2:14">
      <c r="B7" s="2"/>
      <c r="C7" s="2"/>
      <c r="D7" s="2"/>
    </row>
    <row r="8" spans="2:14">
      <c r="B8" s="2"/>
      <c r="C8" s="2"/>
      <c r="D8" s="2"/>
    </row>
    <row r="9" spans="2:14">
      <c r="B9" s="2"/>
      <c r="C9" s="2"/>
      <c r="D9" s="2"/>
    </row>
    <row r="10" spans="2:14">
      <c r="B10" s="2"/>
      <c r="C10" s="2"/>
      <c r="D10" s="2"/>
    </row>
    <row r="11" spans="2:14" ht="33" customHeight="1">
      <c r="B11" s="359" t="s">
        <v>180</v>
      </c>
      <c r="C11" s="359"/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</row>
    <row r="12" spans="2:14" ht="34.5" customHeight="1" thickBot="1">
      <c r="B12" s="2"/>
      <c r="C12" s="2"/>
      <c r="D12" s="155"/>
    </row>
    <row r="13" spans="2:14" ht="21" customHeight="1">
      <c r="B13" s="156" t="s">
        <v>0</v>
      </c>
      <c r="C13" s="157" t="s">
        <v>174</v>
      </c>
      <c r="D13" s="158" t="s">
        <v>179</v>
      </c>
    </row>
    <row r="14" spans="2:14" ht="30.95" customHeight="1">
      <c r="B14" s="159" t="s">
        <v>1</v>
      </c>
      <c r="C14" s="227">
        <v>360</v>
      </c>
      <c r="D14" s="201">
        <v>283</v>
      </c>
    </row>
    <row r="15" spans="2:14" ht="30.95" customHeight="1">
      <c r="B15" s="159" t="s">
        <v>2</v>
      </c>
      <c r="C15" s="228">
        <v>14</v>
      </c>
      <c r="D15" s="201">
        <v>7</v>
      </c>
    </row>
    <row r="16" spans="2:14" ht="30.95" customHeight="1">
      <c r="B16" s="159" t="s">
        <v>3</v>
      </c>
      <c r="C16" s="228">
        <v>13</v>
      </c>
      <c r="D16" s="201">
        <v>8</v>
      </c>
    </row>
    <row r="17" spans="2:5" ht="30.95" customHeight="1">
      <c r="B17" s="159" t="s">
        <v>4</v>
      </c>
      <c r="C17" s="228">
        <v>3</v>
      </c>
      <c r="D17" s="201">
        <v>0</v>
      </c>
    </row>
    <row r="18" spans="2:5" ht="12.75" customHeight="1">
      <c r="B18" s="160"/>
      <c r="C18" s="228"/>
      <c r="D18" s="229"/>
    </row>
    <row r="19" spans="2:5" ht="30.95" customHeight="1">
      <c r="B19" s="161" t="s">
        <v>5</v>
      </c>
      <c r="C19" s="262">
        <f>SUM(C14:C17)</f>
        <v>390</v>
      </c>
      <c r="D19" s="201">
        <f>D14+D15+D16+D17</f>
        <v>298</v>
      </c>
    </row>
    <row r="20" spans="2:5" ht="12.75" customHeight="1" thickBot="1">
      <c r="B20" s="162"/>
      <c r="C20" s="228"/>
      <c r="D20" s="229"/>
    </row>
    <row r="21" spans="2:5" ht="30.95" customHeight="1" thickTop="1">
      <c r="B21" s="159" t="s">
        <v>6</v>
      </c>
      <c r="C21" s="228">
        <v>182</v>
      </c>
      <c r="D21" s="201">
        <v>166</v>
      </c>
    </row>
    <row r="22" spans="2:5" ht="30.95" customHeight="1" thickBot="1">
      <c r="B22" s="163" t="s">
        <v>7</v>
      </c>
      <c r="C22" s="230">
        <v>1</v>
      </c>
      <c r="D22" s="231">
        <v>2</v>
      </c>
    </row>
    <row r="23" spans="2:5" ht="9" customHeight="1">
      <c r="E23" s="154"/>
    </row>
    <row r="24" spans="2:5">
      <c r="E24" s="154"/>
    </row>
    <row r="25" spans="2:5">
      <c r="E25" s="154"/>
    </row>
    <row r="26" spans="2:5">
      <c r="E26" s="154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>&amp;L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B9:P40"/>
  <sheetViews>
    <sheetView showGridLines="0" view="pageLayout" topLeftCell="A7" zoomScale="75" zoomScaleSheetLayoutView="75" zoomScalePageLayoutView="75" workbookViewId="0">
      <selection activeCell="D19" sqref="D19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9" spans="2:16" ht="30" customHeight="1">
      <c r="B9" s="375" t="s">
        <v>190</v>
      </c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168"/>
    </row>
    <row r="11" spans="2:16" ht="15.75" thickBot="1">
      <c r="B11" s="11" t="s">
        <v>8</v>
      </c>
      <c r="C11" s="12"/>
      <c r="D11" s="12"/>
    </row>
    <row r="12" spans="2:16" ht="36" customHeight="1">
      <c r="B12" s="335" t="s">
        <v>0</v>
      </c>
      <c r="C12" s="301" t="s">
        <v>174</v>
      </c>
      <c r="D12" s="302" t="s">
        <v>179</v>
      </c>
    </row>
    <row r="13" spans="2:16" ht="30.95" customHeight="1">
      <c r="B13" s="336" t="s">
        <v>18</v>
      </c>
      <c r="C13" s="337">
        <v>42</v>
      </c>
      <c r="D13" s="337">
        <v>16</v>
      </c>
    </row>
    <row r="14" spans="2:16" ht="30.95" customHeight="1">
      <c r="B14" s="336" t="s">
        <v>19</v>
      </c>
      <c r="C14" s="337">
        <v>26</v>
      </c>
      <c r="D14" s="337">
        <v>18</v>
      </c>
    </row>
    <row r="15" spans="2:16" ht="30.95" customHeight="1">
      <c r="B15" s="338" t="s">
        <v>20</v>
      </c>
      <c r="C15" s="337">
        <v>22</v>
      </c>
      <c r="D15" s="337">
        <v>45</v>
      </c>
    </row>
    <row r="16" spans="2:16" ht="12.75" customHeight="1">
      <c r="B16" s="339"/>
      <c r="C16" s="340"/>
      <c r="D16" s="341"/>
    </row>
    <row r="17" spans="2:4" ht="30.95" customHeight="1">
      <c r="B17" s="342" t="s">
        <v>5</v>
      </c>
      <c r="C17" s="343">
        <f t="shared" ref="C17" si="0">C13+C14+C15</f>
        <v>90</v>
      </c>
      <c r="D17" s="337">
        <f>D13+D14+D15</f>
        <v>79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9:O30"/>
  <sheetViews>
    <sheetView showGridLines="0" view="pageLayout" topLeftCell="A25" zoomScale="75" zoomScaleSheetLayoutView="75" zoomScalePageLayoutView="75" workbookViewId="0">
      <selection activeCell="A20" sqref="A20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9" spans="1:15" ht="30" customHeight="1">
      <c r="A9" s="359" t="s">
        <v>191</v>
      </c>
      <c r="B9" s="359"/>
      <c r="C9" s="359"/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170"/>
    </row>
    <row r="11" spans="1:15" ht="15.75" thickBot="1">
      <c r="A11" s="11" t="s">
        <v>8</v>
      </c>
      <c r="B11" s="12"/>
      <c r="C11" s="12"/>
    </row>
    <row r="12" spans="1:15" ht="36" customHeight="1">
      <c r="A12" s="335" t="s">
        <v>0</v>
      </c>
      <c r="B12" s="301" t="s">
        <v>174</v>
      </c>
      <c r="C12" s="302" t="s">
        <v>179</v>
      </c>
    </row>
    <row r="13" spans="1:15" ht="30.95" customHeight="1">
      <c r="A13" s="344" t="s">
        <v>21</v>
      </c>
      <c r="B13" s="345">
        <v>753</v>
      </c>
      <c r="C13" s="337">
        <v>1480</v>
      </c>
    </row>
    <row r="14" spans="1:15" ht="30.95" customHeight="1">
      <c r="A14" s="338" t="s">
        <v>22</v>
      </c>
      <c r="B14" s="346">
        <v>291</v>
      </c>
      <c r="C14" s="337">
        <v>409</v>
      </c>
    </row>
    <row r="15" spans="1:15" ht="30.95" customHeight="1">
      <c r="A15" s="338"/>
      <c r="B15" s="347"/>
      <c r="C15" s="337"/>
    </row>
    <row r="16" spans="1:15" ht="12.75" customHeight="1">
      <c r="A16" s="339"/>
      <c r="B16" s="340"/>
      <c r="C16" s="341"/>
    </row>
    <row r="17" spans="1:3" ht="30.95" customHeight="1">
      <c r="A17" s="342" t="s">
        <v>5</v>
      </c>
      <c r="B17" s="343">
        <f t="shared" ref="B17" si="0">B13+B14+B15</f>
        <v>1044</v>
      </c>
      <c r="C17" s="348">
        <f>C13+C14+C15</f>
        <v>1889</v>
      </c>
    </row>
    <row r="18" spans="1:3" ht="30.95" customHeight="1">
      <c r="A18" s="14"/>
      <c r="B18" s="15"/>
      <c r="C18" s="15"/>
    </row>
    <row r="19" spans="1:3" ht="30.95" customHeight="1">
      <c r="A19" s="14"/>
      <c r="B19" s="15"/>
      <c r="C19" s="15"/>
    </row>
    <row r="20" spans="1:3" ht="30.95" customHeight="1" thickBot="1">
      <c r="A20" s="14"/>
      <c r="B20" s="15"/>
      <c r="C20" s="15"/>
    </row>
    <row r="21" spans="1:3" ht="30.95" customHeight="1" thickBot="1">
      <c r="A21" s="376" t="s">
        <v>131</v>
      </c>
      <c r="B21" s="377"/>
      <c r="C21" s="15"/>
    </row>
    <row r="22" spans="1:3" ht="30.95" customHeight="1">
      <c r="A22" s="252" t="s">
        <v>111</v>
      </c>
      <c r="B22" s="212">
        <v>1572</v>
      </c>
      <c r="C22" s="15"/>
    </row>
    <row r="23" spans="1:3" ht="30.95" customHeight="1" thickBot="1">
      <c r="A23" s="253" t="s">
        <v>112</v>
      </c>
      <c r="B23" s="210">
        <v>147</v>
      </c>
      <c r="C23" s="15"/>
    </row>
    <row r="24" spans="1:3" ht="12" customHeight="1" thickBot="1">
      <c r="C24" s="15"/>
    </row>
    <row r="25" spans="1:3" ht="30.95" customHeight="1">
      <c r="A25" s="254" t="s">
        <v>118</v>
      </c>
      <c r="B25" s="250"/>
      <c r="C25" s="15"/>
    </row>
    <row r="26" spans="1:3" ht="30.95" customHeight="1">
      <c r="A26" s="255" t="s">
        <v>111</v>
      </c>
      <c r="B26" s="209">
        <v>150</v>
      </c>
      <c r="C26" s="15"/>
    </row>
    <row r="27" spans="1:3" ht="30.95" customHeight="1" thickBot="1">
      <c r="A27" s="253" t="s">
        <v>112</v>
      </c>
      <c r="B27" s="210">
        <v>20</v>
      </c>
      <c r="C27" s="15"/>
    </row>
    <row r="28" spans="1:3" ht="26.25" customHeight="1" thickBot="1">
      <c r="A28" s="172"/>
      <c r="B28" s="211">
        <f>B22+B23+B26+B27</f>
        <v>1889</v>
      </c>
      <c r="C28" s="15"/>
    </row>
    <row r="29" spans="1:3" ht="30.95" customHeight="1">
      <c r="C29" s="15"/>
    </row>
    <row r="30" spans="1:3" ht="30.95" customHeight="1">
      <c r="A30" s="14"/>
      <c r="B30" s="15"/>
      <c r="C30" s="15"/>
    </row>
  </sheetData>
  <mergeCells count="2">
    <mergeCell ref="A9:N9"/>
    <mergeCell ref="A21:B21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B4:K27"/>
  <sheetViews>
    <sheetView view="pageLayout" topLeftCell="A13" zoomScaleNormal="100" workbookViewId="0">
      <selection activeCell="I20" sqref="I20"/>
    </sheetView>
  </sheetViews>
  <sheetFormatPr baseColWidth="10" defaultRowHeight="12.75"/>
  <cols>
    <col min="1" max="1" width="5.140625" customWidth="1"/>
    <col min="2" max="3" width="18.28515625" customWidth="1"/>
    <col min="4" max="4" width="17.140625" customWidth="1"/>
    <col min="5" max="5" width="22.7109375" customWidth="1"/>
    <col min="6" max="6" width="22.42578125" customWidth="1"/>
    <col min="7" max="7" width="16" customWidth="1"/>
    <col min="8" max="8" width="11" customWidth="1"/>
    <col min="9" max="9" width="14.7109375" customWidth="1"/>
  </cols>
  <sheetData>
    <row r="4" spans="2:11">
      <c r="C4" s="378" t="s">
        <v>192</v>
      </c>
      <c r="D4" s="378"/>
      <c r="E4" s="378"/>
      <c r="F4" s="378"/>
      <c r="G4" s="378"/>
      <c r="H4" s="378"/>
    </row>
    <row r="5" spans="2:11">
      <c r="C5" s="378"/>
      <c r="D5" s="378"/>
      <c r="E5" s="378"/>
      <c r="F5" s="378"/>
      <c r="G5" s="378"/>
      <c r="H5" s="378"/>
    </row>
    <row r="6" spans="2:11">
      <c r="C6" s="378"/>
      <c r="D6" s="378"/>
      <c r="E6" s="378"/>
      <c r="F6" s="378"/>
      <c r="G6" s="378"/>
      <c r="H6" s="378"/>
    </row>
    <row r="8" spans="2:11" ht="17.25">
      <c r="B8" s="214"/>
      <c r="C8" s="214"/>
      <c r="D8" s="214"/>
      <c r="E8" s="214"/>
      <c r="F8" s="214"/>
      <c r="G8" s="214"/>
      <c r="H8" s="214"/>
      <c r="I8" s="214"/>
      <c r="J8" s="214"/>
      <c r="K8" s="214"/>
    </row>
    <row r="9" spans="2:11" s="196" customFormat="1" ht="33" customHeight="1" thickBot="1">
      <c r="B9" s="232" t="s">
        <v>35</v>
      </c>
      <c r="C9" s="233" t="s">
        <v>148</v>
      </c>
      <c r="D9" s="234" t="s">
        <v>149</v>
      </c>
      <c r="E9" s="234" t="s">
        <v>150</v>
      </c>
      <c r="F9" s="234" t="s">
        <v>151</v>
      </c>
      <c r="G9" s="249" t="s">
        <v>152</v>
      </c>
      <c r="H9" s="235" t="s">
        <v>153</v>
      </c>
      <c r="I9" s="232" t="s">
        <v>161</v>
      </c>
      <c r="J9" s="218"/>
      <c r="K9" s="218"/>
    </row>
    <row r="10" spans="2:11" ht="17.25">
      <c r="B10" s="236" t="s">
        <v>144</v>
      </c>
      <c r="C10" s="219">
        <v>670</v>
      </c>
      <c r="D10" s="219">
        <v>11</v>
      </c>
      <c r="E10" s="219">
        <v>8</v>
      </c>
      <c r="F10" s="219">
        <v>24</v>
      </c>
      <c r="G10" s="219">
        <v>9</v>
      </c>
      <c r="H10" s="220">
        <v>7</v>
      </c>
      <c r="I10" s="237">
        <f>SUM(C10:H10)</f>
        <v>729</v>
      </c>
      <c r="J10" s="214"/>
      <c r="K10" s="214"/>
    </row>
    <row r="11" spans="2:11" ht="10.5" customHeight="1">
      <c r="B11" s="238"/>
      <c r="C11" s="215"/>
      <c r="D11" s="215"/>
      <c r="E11" s="215"/>
      <c r="F11" s="215"/>
      <c r="G11" s="215"/>
      <c r="H11" s="217"/>
      <c r="I11" s="237"/>
      <c r="J11" s="214"/>
      <c r="K11" s="214"/>
    </row>
    <row r="12" spans="2:11" ht="17.25">
      <c r="B12" s="238" t="s">
        <v>145</v>
      </c>
      <c r="C12" s="215">
        <v>6</v>
      </c>
      <c r="D12" s="215">
        <v>6</v>
      </c>
      <c r="E12" s="215">
        <v>2</v>
      </c>
      <c r="F12" s="215">
        <v>3</v>
      </c>
      <c r="G12" s="215">
        <v>3</v>
      </c>
      <c r="H12" s="217">
        <v>0</v>
      </c>
      <c r="I12" s="237">
        <f t="shared" ref="I12:I16" si="0">SUM(C12:H12)</f>
        <v>20</v>
      </c>
      <c r="J12" s="214"/>
      <c r="K12" s="214"/>
    </row>
    <row r="13" spans="2:11" ht="6.75" customHeight="1">
      <c r="B13" s="238"/>
      <c r="C13" s="215"/>
      <c r="D13" s="215"/>
      <c r="E13" s="215"/>
      <c r="F13" s="215"/>
      <c r="G13" s="215"/>
      <c r="H13" s="217"/>
      <c r="I13" s="237"/>
      <c r="J13" s="214"/>
      <c r="K13" s="214"/>
    </row>
    <row r="14" spans="2:11" ht="17.25">
      <c r="B14" s="238" t="s">
        <v>146</v>
      </c>
      <c r="C14" s="215">
        <v>0</v>
      </c>
      <c r="D14" s="215">
        <v>0</v>
      </c>
      <c r="E14" s="215">
        <v>130</v>
      </c>
      <c r="F14" s="215">
        <v>0</v>
      </c>
      <c r="G14" s="215">
        <v>0</v>
      </c>
      <c r="H14" s="217">
        <v>0</v>
      </c>
      <c r="I14" s="237">
        <f t="shared" si="0"/>
        <v>130</v>
      </c>
      <c r="J14" s="214"/>
      <c r="K14" s="214"/>
    </row>
    <row r="15" spans="2:11" ht="9" customHeight="1">
      <c r="B15" s="238"/>
      <c r="C15" s="215"/>
      <c r="D15" s="215"/>
      <c r="E15" s="215"/>
      <c r="F15" s="215"/>
      <c r="G15" s="215"/>
      <c r="H15" s="217"/>
      <c r="I15" s="237"/>
      <c r="J15" s="214"/>
      <c r="K15" s="214"/>
    </row>
    <row r="16" spans="2:11" ht="18" thickBot="1">
      <c r="B16" s="239" t="s">
        <v>147</v>
      </c>
      <c r="C16" s="221">
        <v>0</v>
      </c>
      <c r="D16" s="221">
        <v>0</v>
      </c>
      <c r="E16" s="221">
        <v>17</v>
      </c>
      <c r="F16" s="221">
        <v>0</v>
      </c>
      <c r="G16" s="221">
        <v>0</v>
      </c>
      <c r="H16" s="222">
        <v>0</v>
      </c>
      <c r="I16" s="237">
        <f t="shared" si="0"/>
        <v>17</v>
      </c>
      <c r="J16" s="214"/>
      <c r="K16" s="214"/>
    </row>
    <row r="17" spans="2:11" ht="36" customHeight="1">
      <c r="B17" s="237"/>
      <c r="C17" s="240">
        <f>SUM(C10:C16)</f>
        <v>676</v>
      </c>
      <c r="D17" s="241">
        <f t="shared" ref="D17:H17" si="1">SUM(D10:D16)</f>
        <v>17</v>
      </c>
      <c r="E17" s="241">
        <f t="shared" si="1"/>
        <v>157</v>
      </c>
      <c r="F17" s="241">
        <f t="shared" si="1"/>
        <v>27</v>
      </c>
      <c r="G17" s="241">
        <f t="shared" si="1"/>
        <v>12</v>
      </c>
      <c r="H17" s="242">
        <f t="shared" si="1"/>
        <v>7</v>
      </c>
      <c r="I17" s="243">
        <f>SUM(C17:H17)</f>
        <v>896</v>
      </c>
      <c r="J17" s="214"/>
      <c r="K17" s="214"/>
    </row>
    <row r="18" spans="2:11" ht="17.25">
      <c r="B18" s="214"/>
      <c r="C18" s="214"/>
      <c r="D18" s="214"/>
      <c r="E18" s="214"/>
      <c r="F18" s="214"/>
      <c r="G18" s="214"/>
      <c r="H18" s="214"/>
      <c r="I18" s="214"/>
      <c r="J18" s="214"/>
      <c r="K18" s="214"/>
    </row>
    <row r="19" spans="2:11" ht="17.25">
      <c r="B19" s="214"/>
      <c r="C19" s="214"/>
      <c r="D19" s="214"/>
      <c r="E19" s="214"/>
      <c r="F19" s="214"/>
      <c r="G19" s="214"/>
      <c r="H19" s="214"/>
      <c r="I19" s="214"/>
      <c r="J19" s="214"/>
      <c r="K19" s="214"/>
    </row>
    <row r="20" spans="2:11" ht="17.25">
      <c r="B20" s="214"/>
      <c r="C20" s="214"/>
      <c r="D20" s="214"/>
      <c r="E20" s="214"/>
      <c r="F20" s="214"/>
      <c r="G20" s="214"/>
      <c r="H20" s="214"/>
      <c r="I20" s="214"/>
      <c r="J20" s="214"/>
      <c r="K20" s="214"/>
    </row>
    <row r="21" spans="2:11" ht="17.25">
      <c r="B21" s="214"/>
      <c r="C21" s="214"/>
      <c r="D21" s="214"/>
      <c r="E21" s="214"/>
      <c r="F21" s="214"/>
      <c r="G21" s="214"/>
      <c r="H21" s="214"/>
      <c r="I21" s="214"/>
      <c r="J21" s="214"/>
      <c r="K21" s="214"/>
    </row>
    <row r="22" spans="2:11" ht="17.25">
      <c r="B22" s="214"/>
      <c r="C22" s="214"/>
      <c r="D22" s="214"/>
      <c r="E22" s="214"/>
      <c r="F22" s="214"/>
      <c r="G22" s="214"/>
      <c r="H22" s="214"/>
      <c r="I22" s="214"/>
      <c r="J22" s="214"/>
      <c r="K22" s="214"/>
    </row>
    <row r="23" spans="2:11" ht="17.25">
      <c r="B23" s="214"/>
      <c r="C23" s="214"/>
      <c r="D23" s="214"/>
      <c r="E23" s="214"/>
      <c r="F23" s="214"/>
      <c r="G23" s="214"/>
      <c r="H23" s="214"/>
      <c r="I23" s="214"/>
      <c r="J23" s="214"/>
      <c r="K23" s="214"/>
    </row>
    <row r="24" spans="2:11" ht="17.25">
      <c r="B24" s="214"/>
      <c r="C24" s="214"/>
      <c r="D24" s="214"/>
      <c r="E24" s="214"/>
      <c r="F24" s="214"/>
      <c r="G24" s="214"/>
      <c r="H24" s="214"/>
      <c r="I24" s="214"/>
      <c r="J24" s="214"/>
      <c r="K24" s="214"/>
    </row>
    <row r="25" spans="2:11" ht="17.25">
      <c r="B25" s="214"/>
      <c r="C25" s="214"/>
      <c r="D25" s="214"/>
      <c r="E25" s="214"/>
      <c r="F25" s="214"/>
      <c r="G25" s="214"/>
      <c r="H25" s="214"/>
      <c r="I25" s="214"/>
      <c r="J25" s="214"/>
      <c r="K25" s="214"/>
    </row>
    <row r="26" spans="2:11" ht="17.25">
      <c r="J26" s="214"/>
      <c r="K26" s="214"/>
    </row>
    <row r="27" spans="2:11" ht="17.25">
      <c r="J27" s="214"/>
      <c r="K27" s="214"/>
    </row>
  </sheetData>
  <mergeCells count="1">
    <mergeCell ref="C4:H6"/>
  </mergeCells>
  <pageMargins left="0.23622047244094491" right="0.19685039370078741" top="0.74803149606299213" bottom="0.74803149606299213" header="0.31496062992125984" footer="0.31496062992125984"/>
  <pageSetup scale="9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B3:H17"/>
  <sheetViews>
    <sheetView view="pageLayout" zoomScaleNormal="100" workbookViewId="0">
      <selection activeCell="I20" sqref="I20"/>
    </sheetView>
  </sheetViews>
  <sheetFormatPr baseColWidth="10" defaultRowHeight="12.75"/>
  <cols>
    <col min="1" max="1" width="6.42578125" customWidth="1"/>
    <col min="2" max="2" width="7.28515625" customWidth="1"/>
    <col min="3" max="3" width="34.140625" customWidth="1"/>
    <col min="4" max="4" width="14.140625" customWidth="1"/>
  </cols>
  <sheetData>
    <row r="3" spans="2:8" ht="12.75" customHeight="1">
      <c r="B3" s="263"/>
      <c r="C3" s="379" t="s">
        <v>156</v>
      </c>
      <c r="D3" s="379"/>
      <c r="E3" s="379"/>
      <c r="F3" s="379"/>
      <c r="G3" s="379"/>
      <c r="H3" s="263"/>
    </row>
    <row r="4" spans="2:8" ht="43.5" customHeight="1">
      <c r="B4" s="263"/>
      <c r="C4" s="379"/>
      <c r="D4" s="379"/>
      <c r="E4" s="379"/>
      <c r="F4" s="379"/>
      <c r="G4" s="379"/>
      <c r="H4" s="263"/>
    </row>
    <row r="5" spans="2:8" ht="13.5" thickBot="1"/>
    <row r="6" spans="2:8" ht="18" thickBot="1">
      <c r="C6" t="s">
        <v>35</v>
      </c>
      <c r="D6" s="244" t="s">
        <v>161</v>
      </c>
      <c r="E6" s="16"/>
      <c r="F6" s="16"/>
    </row>
    <row r="7" spans="2:8" ht="0.75" customHeight="1" thickBot="1">
      <c r="D7" s="244"/>
    </row>
    <row r="8" spans="2:8" ht="17.25">
      <c r="C8" s="190"/>
      <c r="D8" s="245"/>
      <c r="E8" s="214"/>
    </row>
    <row r="9" spans="2:8" ht="17.25">
      <c r="C9" s="216" t="s">
        <v>139</v>
      </c>
      <c r="D9" s="246">
        <v>1903</v>
      </c>
      <c r="E9" s="214"/>
    </row>
    <row r="10" spans="2:8" ht="17.25">
      <c r="C10" s="216" t="s">
        <v>140</v>
      </c>
      <c r="D10" s="246">
        <v>259</v>
      </c>
      <c r="E10" s="214"/>
    </row>
    <row r="11" spans="2:8" ht="17.25">
      <c r="C11" s="216" t="s">
        <v>141</v>
      </c>
      <c r="D11" s="246">
        <v>21</v>
      </c>
      <c r="E11" s="214"/>
    </row>
    <row r="12" spans="2:8" ht="17.25">
      <c r="C12" s="216"/>
      <c r="D12" s="246"/>
      <c r="E12" s="214"/>
    </row>
    <row r="13" spans="2:8" ht="34.5">
      <c r="C13" s="251" t="s">
        <v>173</v>
      </c>
      <c r="D13" s="246">
        <v>759</v>
      </c>
      <c r="E13" s="214"/>
    </row>
    <row r="14" spans="2:8" ht="17.25">
      <c r="C14" s="216" t="s">
        <v>142</v>
      </c>
      <c r="D14" s="246">
        <v>0</v>
      </c>
      <c r="E14" s="214"/>
    </row>
    <row r="15" spans="2:8" ht="17.25">
      <c r="C15" s="247" t="s">
        <v>143</v>
      </c>
      <c r="D15" s="248">
        <v>1002</v>
      </c>
      <c r="E15" s="214"/>
    </row>
    <row r="16" spans="2:8" ht="15">
      <c r="C16" s="213"/>
    </row>
    <row r="17" spans="3:3" ht="15">
      <c r="C17" s="213"/>
    </row>
  </sheetData>
  <mergeCells count="1">
    <mergeCell ref="C3:G4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B4:AD62"/>
  <sheetViews>
    <sheetView showGridLines="0" workbookViewId="0">
      <selection activeCell="K40" sqref="K40"/>
    </sheetView>
  </sheetViews>
  <sheetFormatPr baseColWidth="10" defaultRowHeight="12.75"/>
  <cols>
    <col min="1" max="1" width="12" customWidth="1"/>
    <col min="2" max="2" width="17.140625" customWidth="1"/>
    <col min="3" max="3" width="0.28515625" customWidth="1"/>
    <col min="4" max="4" width="15.5703125" hidden="1" customWidth="1"/>
    <col min="5" max="5" width="14.140625" customWidth="1"/>
    <col min="6" max="6" width="15.7109375" customWidth="1"/>
    <col min="7" max="7" width="13.140625" style="17" customWidth="1"/>
    <col min="8" max="8" width="5.7109375" style="30" customWidth="1"/>
    <col min="9" max="9" width="11.42578125" style="30"/>
    <col min="10" max="21" width="5.7109375" customWidth="1"/>
    <col min="24" max="24" width="10.140625" customWidth="1"/>
    <col min="25" max="25" width="13.42578125" customWidth="1"/>
    <col min="26" max="26" width="19.5703125" customWidth="1"/>
    <col min="27" max="27" width="17" customWidth="1"/>
    <col min="28" max="28" width="15.140625" customWidth="1"/>
  </cols>
  <sheetData>
    <row r="4" spans="2:30" ht="4.5" customHeight="1"/>
    <row r="5" spans="2:30">
      <c r="B5" s="16"/>
    </row>
    <row r="6" spans="2:30" ht="13.5" customHeight="1" thickBot="1">
      <c r="B6" s="16"/>
      <c r="Y6" s="380" t="s">
        <v>120</v>
      </c>
      <c r="Z6" s="380"/>
      <c r="AA6" s="380"/>
      <c r="AB6" s="380"/>
      <c r="AC6" s="380"/>
      <c r="AD6" s="171"/>
    </row>
    <row r="7" spans="2:30" ht="18.75" customHeight="1">
      <c r="B7" s="385" t="s">
        <v>32</v>
      </c>
      <c r="C7" s="386"/>
      <c r="D7" s="386"/>
      <c r="E7" s="386"/>
      <c r="F7" s="386"/>
      <c r="G7" s="387"/>
      <c r="H7" s="34"/>
      <c r="I7" s="34"/>
      <c r="Y7" s="380"/>
      <c r="Z7" s="380"/>
      <c r="AA7" s="380"/>
      <c r="AB7" s="380"/>
      <c r="AC7" s="380"/>
      <c r="AD7" s="171"/>
    </row>
    <row r="8" spans="2:30" ht="22.5" customHeight="1">
      <c r="B8" s="388" t="s">
        <v>176</v>
      </c>
      <c r="C8" s="389"/>
      <c r="D8" s="389"/>
      <c r="E8" s="389"/>
      <c r="F8" s="389"/>
      <c r="G8" s="390"/>
      <c r="H8" s="35"/>
      <c r="I8" s="35"/>
    </row>
    <row r="9" spans="2:30" ht="15" customHeight="1" thickBot="1">
      <c r="B9" s="349"/>
      <c r="C9" s="350"/>
      <c r="D9" s="350"/>
      <c r="E9" s="350"/>
      <c r="F9" s="350"/>
      <c r="G9" s="351"/>
      <c r="H9" s="33"/>
      <c r="I9" s="33"/>
    </row>
    <row r="10" spans="2:30" s="30" customFormat="1" ht="9" customHeight="1" thickBot="1">
      <c r="B10" s="31"/>
      <c r="C10" s="32"/>
      <c r="D10" s="32"/>
      <c r="E10" s="32"/>
      <c r="F10" s="32"/>
      <c r="G10" s="32"/>
      <c r="H10" s="33"/>
      <c r="I10" s="33"/>
      <c r="Y10" s="173"/>
      <c r="Z10" s="173"/>
      <c r="AA10" s="173"/>
      <c r="AB10" s="173"/>
      <c r="AC10" s="173"/>
      <c r="AD10" s="173"/>
    </row>
    <row r="11" spans="2:30" s="30" customFormat="1" ht="26.25" customHeight="1" thickBot="1">
      <c r="B11" s="382" t="s">
        <v>31</v>
      </c>
      <c r="C11" s="383"/>
      <c r="D11" s="383"/>
      <c r="E11" s="383"/>
      <c r="F11" s="383"/>
      <c r="G11" s="384"/>
      <c r="H11" s="36"/>
      <c r="I11" s="36"/>
      <c r="Z11" s="178" t="s">
        <v>35</v>
      </c>
      <c r="AA11" s="179" t="s">
        <v>31</v>
      </c>
      <c r="AB11" s="179" t="s">
        <v>33</v>
      </c>
    </row>
    <row r="12" spans="2:30" ht="9.75" customHeight="1" thickBot="1">
      <c r="B12" s="26"/>
      <c r="C12" s="26"/>
      <c r="D12" s="26"/>
      <c r="E12" s="26"/>
      <c r="F12" s="26"/>
      <c r="G12" s="26"/>
      <c r="H12" s="36"/>
      <c r="I12" s="36"/>
      <c r="Z12" s="180" t="s">
        <v>121</v>
      </c>
      <c r="AA12" s="174">
        <v>3</v>
      </c>
      <c r="AB12" s="181">
        <v>2</v>
      </c>
    </row>
    <row r="13" spans="2:30" ht="31.5" customHeight="1" thickBot="1">
      <c r="B13" t="s">
        <v>35</v>
      </c>
      <c r="C13" s="27" t="s">
        <v>27</v>
      </c>
      <c r="D13" s="20" t="s">
        <v>119</v>
      </c>
      <c r="E13" s="20" t="s">
        <v>29</v>
      </c>
      <c r="F13" s="28" t="s">
        <v>30</v>
      </c>
      <c r="G13" s="29" t="s">
        <v>5</v>
      </c>
      <c r="H13" s="37"/>
      <c r="I13" s="37"/>
      <c r="Z13" s="182"/>
      <c r="AA13" s="175"/>
      <c r="AB13" s="183"/>
    </row>
    <row r="14" spans="2:30" ht="24" customHeight="1">
      <c r="B14" s="21" t="s">
        <v>24</v>
      </c>
      <c r="C14" s="43"/>
      <c r="D14" s="43"/>
      <c r="E14" s="43">
        <v>13</v>
      </c>
      <c r="F14" s="43">
        <v>12</v>
      </c>
      <c r="G14" s="38">
        <f>Tabla8[[#This Row],[JUZGADO IV]]+Tabla8[[#This Row],[JUZGADO III]]+Tabla8[[#This Row],[COLEGIADO]]+Tabla8[[#This Row],[ASUNTOS INTERNOS]]</f>
        <v>25</v>
      </c>
      <c r="H14" s="33"/>
      <c r="I14" s="33"/>
      <c r="Z14" s="182" t="s">
        <v>25</v>
      </c>
      <c r="AA14" s="176">
        <v>0</v>
      </c>
      <c r="AB14" s="183">
        <v>4</v>
      </c>
    </row>
    <row r="15" spans="2:30" ht="24" customHeight="1">
      <c r="B15" s="22" t="s">
        <v>34</v>
      </c>
      <c r="C15" s="120">
        <v>0</v>
      </c>
      <c r="D15" s="121">
        <f>(D14*100%/G14)</f>
        <v>0</v>
      </c>
      <c r="E15" s="121">
        <f>(E14*100%/G14)</f>
        <v>0.52</v>
      </c>
      <c r="F15" s="121">
        <f>(F14*100%/G14)</f>
        <v>0.48</v>
      </c>
      <c r="G15" s="122">
        <f>Tabla8[[#This Row],[JUZGADO IV]]+Tabla8[[#This Row],[JUZGADO III]]+Tabla8[[#This Row],[COLEGIADO]]+Tabla8[[#This Row],[ASUNTOS INTERNOS]]</f>
        <v>1</v>
      </c>
      <c r="H15" s="33"/>
      <c r="I15" s="33"/>
      <c r="Z15" s="182"/>
      <c r="AA15" s="175"/>
      <c r="AB15" s="183"/>
    </row>
    <row r="16" spans="2:30" ht="24" customHeight="1">
      <c r="B16" s="22" t="s">
        <v>25</v>
      </c>
      <c r="C16" s="44"/>
      <c r="D16" s="44"/>
      <c r="E16" s="44">
        <v>0</v>
      </c>
      <c r="F16" s="44">
        <v>0</v>
      </c>
      <c r="G16" s="39">
        <f>Tabla8[[#This Row],[JUZGADO IV]]+Tabla8[[#This Row],[JUZGADO III]]+Tabla8[[#This Row],[COLEGIADO]]+Tabla8[[#This Row],[ASUNTOS INTERNOS]]</f>
        <v>0</v>
      </c>
      <c r="H16" s="33"/>
      <c r="I16" s="33"/>
      <c r="Z16" s="182" t="s">
        <v>26</v>
      </c>
      <c r="AA16" s="176">
        <v>1</v>
      </c>
      <c r="AB16" s="183">
        <v>0</v>
      </c>
    </row>
    <row r="17" spans="2:28" ht="24" customHeight="1" thickBot="1">
      <c r="B17" s="22" t="s">
        <v>34</v>
      </c>
      <c r="C17" s="120" t="e">
        <f>(C16*100%/G16)</f>
        <v>#DIV/0!</v>
      </c>
      <c r="D17" s="120" t="e">
        <f>(D16*100%/G16)</f>
        <v>#DIV/0!</v>
      </c>
      <c r="E17" s="120" t="e">
        <f>(E16*100%/G16)</f>
        <v>#DIV/0!</v>
      </c>
      <c r="F17" s="120" t="e">
        <f>(F16*100%/G16)</f>
        <v>#DIV/0!</v>
      </c>
      <c r="G17" s="122" t="e">
        <f>Tabla8[[#This Row],[JUZGADO IV]]+Tabla8[[#This Row],[JUZGADO III]]+Tabla8[[#This Row],[COLEGIADO]]+Tabla8[[#This Row],[ASUNTOS INTERNOS]]</f>
        <v>#DIV/0!</v>
      </c>
      <c r="H17" s="33"/>
      <c r="I17" s="33"/>
      <c r="Z17" s="184"/>
      <c r="AA17" s="177"/>
      <c r="AB17" s="185"/>
    </row>
    <row r="18" spans="2:28" ht="24" customHeight="1" thickBot="1">
      <c r="B18" s="22" t="s">
        <v>26</v>
      </c>
      <c r="C18" s="44"/>
      <c r="D18" s="44"/>
      <c r="E18" s="44">
        <v>2</v>
      </c>
      <c r="F18" s="44">
        <v>1</v>
      </c>
      <c r="G18" s="39">
        <f>Tabla8[[#This Row],[JUZGADO IV]]+Tabla8[[#This Row],[JUZGADO III]]+Tabla8[[#This Row],[ASUNTOS INTERNOS]]</f>
        <v>3</v>
      </c>
      <c r="H18" s="33"/>
      <c r="I18" s="33"/>
      <c r="Z18" s="186" t="s">
        <v>122</v>
      </c>
      <c r="AA18" s="187">
        <f>AA16+AA14+AA12</f>
        <v>4</v>
      </c>
      <c r="AB18" s="188">
        <f>AB16+AB14+AB12</f>
        <v>6</v>
      </c>
    </row>
    <row r="19" spans="2:28" ht="24" customHeight="1" thickBot="1">
      <c r="B19" s="22" t="s">
        <v>34</v>
      </c>
      <c r="C19" s="123">
        <v>0</v>
      </c>
      <c r="D19" s="123">
        <f>(D18*100%/G18)</f>
        <v>0</v>
      </c>
      <c r="E19" s="123">
        <f>(E18*100%/G18)</f>
        <v>0.66666666666666663</v>
      </c>
      <c r="F19" s="123">
        <f>(F18*100%/G18)</f>
        <v>0.33333333333333331</v>
      </c>
      <c r="G19" s="124">
        <f>Tabla8[[#This Row],[JUZGADO IV]]+Tabla8[[#This Row],[JUZGADO III]]+Tabla8[[#This Row],[COLEGIADO]]+Tabla8[[#This Row],[ASUNTOS INTERNOS]]</f>
        <v>1</v>
      </c>
      <c r="H19" s="33"/>
      <c r="I19" s="33"/>
    </row>
    <row r="20" spans="2:28" ht="12" customHeight="1" thickBot="1">
      <c r="B20" s="24"/>
      <c r="C20" s="118"/>
      <c r="D20" s="118"/>
      <c r="E20" s="118"/>
      <c r="F20" s="118"/>
      <c r="G20" s="40"/>
      <c r="H20" s="33"/>
      <c r="I20" s="33"/>
    </row>
    <row r="21" spans="2:28" ht="24" customHeight="1" thickBot="1">
      <c r="B21" s="25" t="s">
        <v>154</v>
      </c>
      <c r="C21" s="119">
        <f>C14+C16+C18</f>
        <v>0</v>
      </c>
      <c r="D21" s="119">
        <f t="shared" ref="D21:F21" si="0">D14+D16+D18</f>
        <v>0</v>
      </c>
      <c r="E21" s="119">
        <f t="shared" si="0"/>
        <v>15</v>
      </c>
      <c r="F21" s="119">
        <f t="shared" si="0"/>
        <v>13</v>
      </c>
      <c r="G21" s="41">
        <f>Tabla8[[#This Row],[JUZGADO IV]]+Tabla8[[#This Row],[JUZGADO III]]+Tabla8[[#This Row],[COLEGIADO]]+Tabla8[[#This Row],[ASUNTOS INTERNOS]]</f>
        <v>28</v>
      </c>
      <c r="H21" s="33"/>
      <c r="I21" s="33"/>
    </row>
    <row r="22" spans="2:28" ht="24" customHeight="1">
      <c r="B22" s="25" t="s">
        <v>34</v>
      </c>
      <c r="C22" s="125">
        <f>(C21*100%/G21)</f>
        <v>0</v>
      </c>
      <c r="D22" s="125">
        <f>(D21*100%/G21)</f>
        <v>0</v>
      </c>
      <c r="E22" s="125">
        <f>(E21*100%/G21)</f>
        <v>0.5357142857142857</v>
      </c>
      <c r="F22" s="125">
        <f>(F21*100%/G21)</f>
        <v>0.4642857142857143</v>
      </c>
      <c r="G22" s="126">
        <f>Tabla8[[#This Row],[JUZGADO IV]]+Tabla8[[#This Row],[JUZGADO III]]+Tabla8[[#This Row],[COLEGIADO]]+Tabla8[[#This Row],[ASUNTOS INTERNOS]]</f>
        <v>1</v>
      </c>
      <c r="H22" s="33"/>
      <c r="I22" s="33"/>
    </row>
    <row r="23" spans="2:28" ht="13.5" thickBot="1">
      <c r="B23" s="16"/>
      <c r="G23" s="169"/>
    </row>
    <row r="24" spans="2:28" ht="22.5" customHeight="1" thickBot="1">
      <c r="B24" s="382" t="s">
        <v>33</v>
      </c>
      <c r="C24" s="383"/>
      <c r="D24" s="383"/>
      <c r="E24" s="383"/>
      <c r="F24" s="383"/>
      <c r="G24" s="384"/>
      <c r="H24" s="36"/>
      <c r="I24" s="36"/>
    </row>
    <row r="25" spans="2:28" ht="13.5" thickBot="1">
      <c r="C25" s="26"/>
      <c r="D25" s="26"/>
      <c r="E25" s="26"/>
      <c r="F25" s="26"/>
      <c r="G25" s="169"/>
    </row>
    <row r="26" spans="2:28" ht="32.25" customHeight="1" thickBot="1">
      <c r="B26" t="s">
        <v>35</v>
      </c>
      <c r="C26" s="27" t="s">
        <v>27</v>
      </c>
      <c r="D26" s="20" t="s">
        <v>28</v>
      </c>
      <c r="E26" s="20" t="s">
        <v>29</v>
      </c>
      <c r="F26" s="28" t="s">
        <v>30</v>
      </c>
      <c r="G26" s="29" t="s">
        <v>5</v>
      </c>
      <c r="H26" s="37"/>
      <c r="I26" s="37"/>
    </row>
    <row r="27" spans="2:28" ht="0.75" customHeight="1" thickBot="1">
      <c r="C27">
        <v>0</v>
      </c>
      <c r="G27" s="42">
        <f>Tabla9[[#This Row],[JUZGADO IV]]+Tabla9[[#This Row],[JUZGADO III]]+Tabla9[[#This Row],[JUZGADO I]]+Tabla9[[#This Row],[ASUNTOS INTERNOS]]</f>
        <v>0</v>
      </c>
    </row>
    <row r="28" spans="2:28" ht="24" customHeight="1">
      <c r="B28" s="18" t="s">
        <v>24</v>
      </c>
      <c r="C28" s="43"/>
      <c r="D28" s="43"/>
      <c r="E28" s="43">
        <v>11</v>
      </c>
      <c r="F28" s="43">
        <v>15</v>
      </c>
      <c r="G28" s="38">
        <f>Tabla9[[#This Row],[JUZGADO IV]]+Tabla9[[#This Row],[JUZGADO III]]+Tabla9[[#This Row],[JUZGADO I]]+Tabla9[[#This Row],[ASUNTOS INTERNOS]]</f>
        <v>26</v>
      </c>
      <c r="H28" s="33"/>
      <c r="I28" s="33"/>
    </row>
    <row r="29" spans="2:28" ht="24" customHeight="1">
      <c r="B29" s="22" t="s">
        <v>34</v>
      </c>
      <c r="C29" s="128">
        <v>0</v>
      </c>
      <c r="D29" s="128">
        <f>D28*100%/G28</f>
        <v>0</v>
      </c>
      <c r="E29" s="128">
        <f>E28*100%/G28</f>
        <v>0.42307692307692307</v>
      </c>
      <c r="F29" s="128">
        <f>F28*100%/G28</f>
        <v>0.57692307692307687</v>
      </c>
      <c r="G29" s="127">
        <f>Tabla9[[#This Row],[JUZGADO IV]]+Tabla9[[#This Row],[JUZGADO III]]+Tabla9[[#This Row],[JUZGADO I]]+Tabla9[[#This Row],[ASUNTOS INTERNOS]]</f>
        <v>1</v>
      </c>
      <c r="H29" s="33"/>
      <c r="I29" s="33"/>
    </row>
    <row r="30" spans="2:28" ht="24" customHeight="1">
      <c r="B30" s="19" t="s">
        <v>25</v>
      </c>
      <c r="C30" s="44"/>
      <c r="D30" s="44"/>
      <c r="E30" s="44">
        <v>1</v>
      </c>
      <c r="F30" s="44">
        <v>0</v>
      </c>
      <c r="G30" s="39">
        <f>Tabla9[[#This Row],[JUZGADO IV]]+Tabla9[[#This Row],[JUZGADO III]]+Tabla9[[#This Row],[JUZGADO I]]+Tabla9[[#This Row],[ASUNTOS INTERNOS]]</f>
        <v>1</v>
      </c>
      <c r="H30" s="33"/>
      <c r="I30" s="33"/>
    </row>
    <row r="31" spans="2:28" ht="24" customHeight="1">
      <c r="B31" s="22" t="s">
        <v>34</v>
      </c>
      <c r="C31" s="128">
        <v>0</v>
      </c>
      <c r="D31" s="128">
        <f>D30*100%/G30</f>
        <v>0</v>
      </c>
      <c r="E31" s="128">
        <v>0</v>
      </c>
      <c r="F31" s="128">
        <v>0</v>
      </c>
      <c r="G31" s="127">
        <f>Tabla9[[#This Row],[JUZGADO IV]]+Tabla9[[#This Row],[JUZGADO III]]+Tabla9[[#This Row],[JUZGADO I]]+Tabla9[[#This Row],[ASUNTOS INTERNOS]]</f>
        <v>0</v>
      </c>
      <c r="H31" s="33"/>
      <c r="I31" s="33"/>
    </row>
    <row r="32" spans="2:28" ht="24" customHeight="1">
      <c r="B32" s="19" t="s">
        <v>26</v>
      </c>
      <c r="C32" s="44"/>
      <c r="D32" s="44"/>
      <c r="E32" s="44">
        <v>2</v>
      </c>
      <c r="F32" s="44">
        <v>1</v>
      </c>
      <c r="G32" s="39">
        <f>Tabla9[[#This Row],[JUZGADO IV]]+Tabla9[[#This Row],[JUZGADO III]]+Tabla9[[#This Row],[JUZGADO I]]+Tabla9[[#This Row],[ASUNTOS INTERNOS]]</f>
        <v>3</v>
      </c>
      <c r="H32" s="33"/>
      <c r="I32" s="33"/>
    </row>
    <row r="33" spans="2:9" ht="24" customHeight="1" thickBot="1">
      <c r="B33" s="23" t="s">
        <v>34</v>
      </c>
      <c r="C33" s="128">
        <v>0</v>
      </c>
      <c r="D33" s="128">
        <f>D32*100%/G32</f>
        <v>0</v>
      </c>
      <c r="E33" s="128">
        <f>E32*100%/G32</f>
        <v>0.66666666666666663</v>
      </c>
      <c r="F33" s="128">
        <f>F32*100%/G32</f>
        <v>0.33333333333333331</v>
      </c>
      <c r="G33" s="129">
        <f>Tabla9[[#This Row],[JUZGADO IV]]+Tabla9[[#This Row],[JUZGADO III]]+Tabla9[[#This Row],[JUZGADO I]]+Tabla9[[#This Row],[ASUNTOS INTERNOS]]</f>
        <v>1</v>
      </c>
      <c r="H33" s="33"/>
      <c r="I33" s="33"/>
    </row>
    <row r="34" spans="2:9" ht="11.25" customHeight="1" thickBot="1">
      <c r="G34" s="42"/>
    </row>
    <row r="35" spans="2:9" ht="24" customHeight="1" thickBot="1">
      <c r="B35" s="25" t="s">
        <v>155</v>
      </c>
      <c r="C35" s="119">
        <f>C28+C30+C32</f>
        <v>0</v>
      </c>
      <c r="D35" s="119">
        <f t="shared" ref="D35:F35" si="1">D28+D30+D32</f>
        <v>0</v>
      </c>
      <c r="E35" s="119">
        <f t="shared" si="1"/>
        <v>14</v>
      </c>
      <c r="F35" s="119">
        <f t="shared" si="1"/>
        <v>16</v>
      </c>
      <c r="G35" s="41">
        <f>Tabla9[[#This Row],[JUZGADO IV]]+Tabla9[[#This Row],[JUZGADO III]]+Tabla9[[#This Row],[JUZGADO I]]+Tabla9[[#This Row],[ASUNTOS INTERNOS]]</f>
        <v>30</v>
      </c>
      <c r="H35" s="33"/>
      <c r="I35" s="33"/>
    </row>
    <row r="36" spans="2:9" ht="24" customHeight="1">
      <c r="B36" s="25" t="s">
        <v>34</v>
      </c>
      <c r="C36" s="128">
        <f>C35*100%/G35</f>
        <v>0</v>
      </c>
      <c r="D36" s="128">
        <f>D35*100%/G35</f>
        <v>0</v>
      </c>
      <c r="E36" s="128">
        <f>E35*100%/G35</f>
        <v>0.46666666666666667</v>
      </c>
      <c r="F36" s="128">
        <f>F35*100%/G35</f>
        <v>0.53333333333333333</v>
      </c>
      <c r="G36" s="126">
        <f>Tabla9[[#This Row],[JUZGADO IV]]+Tabla9[[#This Row],[JUZGADO III]]+Tabla9[[#This Row],[JUZGADO I]]+Tabla9[[#This Row],[ASUNTOS INTERNOS]]</f>
        <v>1</v>
      </c>
      <c r="H36" s="33"/>
      <c r="I36" s="33"/>
    </row>
    <row r="38" spans="2:9" ht="7.5" customHeight="1"/>
    <row r="39" spans="2:9" hidden="1"/>
    <row r="44" spans="2:9" s="136" customFormat="1">
      <c r="B44" s="135"/>
      <c r="C44" s="135"/>
      <c r="D44" s="135"/>
      <c r="G44" s="165"/>
      <c r="H44" s="166"/>
      <c r="I44" s="166"/>
    </row>
    <row r="45" spans="2:9" s="136" customFormat="1">
      <c r="B45" s="135"/>
      <c r="C45" s="381" t="s">
        <v>39</v>
      </c>
      <c r="D45" s="381"/>
      <c r="E45" s="381"/>
      <c r="G45" s="165"/>
      <c r="H45" s="166"/>
      <c r="I45" s="166"/>
    </row>
    <row r="46" spans="2:9" s="136" customFormat="1">
      <c r="B46" s="135"/>
      <c r="C46" s="139" t="s">
        <v>31</v>
      </c>
      <c r="D46" s="139" t="s">
        <v>37</v>
      </c>
      <c r="E46" s="137"/>
      <c r="G46" s="165"/>
      <c r="H46" s="166"/>
      <c r="I46" s="166"/>
    </row>
    <row r="47" spans="2:9" s="136" customFormat="1">
      <c r="B47" s="135" t="s">
        <v>24</v>
      </c>
      <c r="C47" s="164">
        <f>G14</f>
        <v>25</v>
      </c>
      <c r="D47" s="164">
        <f>G28</f>
        <v>26</v>
      </c>
      <c r="E47" s="136">
        <f>G28</f>
        <v>26</v>
      </c>
      <c r="G47" s="165"/>
      <c r="H47" s="166"/>
      <c r="I47" s="166"/>
    </row>
    <row r="48" spans="2:9" s="136" customFormat="1">
      <c r="B48" s="135" t="s">
        <v>36</v>
      </c>
      <c r="C48" s="164">
        <f>G16</f>
        <v>0</v>
      </c>
      <c r="D48" s="164">
        <f>G30</f>
        <v>1</v>
      </c>
      <c r="E48" s="136">
        <f>G30</f>
        <v>1</v>
      </c>
      <c r="G48" s="165"/>
      <c r="H48" s="166"/>
      <c r="I48" s="166"/>
    </row>
    <row r="49" spans="2:9" s="136" customFormat="1">
      <c r="B49" s="135" t="s">
        <v>26</v>
      </c>
      <c r="C49" s="164">
        <f>G18</f>
        <v>3</v>
      </c>
      <c r="D49" s="164">
        <f>G32</f>
        <v>3</v>
      </c>
      <c r="E49" s="136">
        <f>G32</f>
        <v>3</v>
      </c>
      <c r="G49" s="165"/>
      <c r="H49" s="166"/>
      <c r="I49" s="166"/>
    </row>
    <row r="50" spans="2:9" s="136" customFormat="1">
      <c r="B50" s="135"/>
      <c r="C50" s="135"/>
      <c r="D50" s="135"/>
      <c r="G50" s="165"/>
      <c r="H50" s="166"/>
      <c r="I50" s="166"/>
    </row>
    <row r="51" spans="2:9" s="136" customFormat="1">
      <c r="B51" s="135"/>
      <c r="C51" s="139"/>
      <c r="D51" s="139"/>
      <c r="E51" s="138"/>
      <c r="G51" s="165"/>
      <c r="H51" s="166"/>
      <c r="I51" s="166"/>
    </row>
    <row r="52" spans="2:9" s="136" customFormat="1">
      <c r="B52" s="135"/>
      <c r="C52" s="381" t="s">
        <v>38</v>
      </c>
      <c r="D52" s="381"/>
      <c r="E52" s="381"/>
      <c r="G52" s="165"/>
      <c r="H52" s="166"/>
      <c r="I52" s="166"/>
    </row>
    <row r="53" spans="2:9" s="136" customFormat="1">
      <c r="B53" s="135"/>
      <c r="C53" s="139" t="s">
        <v>31</v>
      </c>
      <c r="D53" s="139" t="s">
        <v>37</v>
      </c>
      <c r="G53" s="165"/>
      <c r="H53" s="166"/>
      <c r="I53" s="166"/>
    </row>
    <row r="54" spans="2:9" s="136" customFormat="1">
      <c r="B54" s="135" t="s">
        <v>24</v>
      </c>
      <c r="C54" s="164" t="e">
        <f>#REF!</f>
        <v>#REF!</v>
      </c>
      <c r="D54" s="164" t="e">
        <f>#REF!</f>
        <v>#REF!</v>
      </c>
      <c r="E54" s="136" t="e">
        <f>#REF!</f>
        <v>#REF!</v>
      </c>
      <c r="G54" s="165"/>
      <c r="H54" s="166"/>
      <c r="I54" s="166"/>
    </row>
    <row r="55" spans="2:9" s="136" customFormat="1">
      <c r="B55" s="135" t="s">
        <v>36</v>
      </c>
      <c r="C55" s="164" t="e">
        <f>#REF!</f>
        <v>#REF!</v>
      </c>
      <c r="D55" s="164" t="e">
        <f>#REF!</f>
        <v>#REF!</v>
      </c>
      <c r="E55" s="136" t="e">
        <f>#REF!</f>
        <v>#REF!</v>
      </c>
      <c r="G55" s="165"/>
      <c r="H55" s="166"/>
      <c r="I55" s="166"/>
    </row>
    <row r="56" spans="2:9" s="136" customFormat="1">
      <c r="B56" s="135" t="s">
        <v>26</v>
      </c>
      <c r="C56" s="164" t="e">
        <f>#REF!</f>
        <v>#REF!</v>
      </c>
      <c r="D56" s="164" t="e">
        <f>#REF!</f>
        <v>#REF!</v>
      </c>
      <c r="E56" s="136" t="e">
        <f>#REF!</f>
        <v>#REF!</v>
      </c>
      <c r="G56" s="165"/>
      <c r="H56" s="166"/>
      <c r="I56" s="166"/>
    </row>
    <row r="57" spans="2:9" s="136" customFormat="1">
      <c r="B57" s="135"/>
      <c r="C57" s="135"/>
      <c r="D57" s="135"/>
      <c r="G57" s="165"/>
      <c r="H57" s="166"/>
      <c r="I57" s="166"/>
    </row>
    <row r="58" spans="2:9" s="136" customFormat="1">
      <c r="B58" s="135"/>
      <c r="C58" s="135"/>
      <c r="D58" s="135"/>
      <c r="G58" s="165"/>
      <c r="H58" s="166"/>
      <c r="I58" s="166"/>
    </row>
    <row r="59" spans="2:9" s="136" customFormat="1">
      <c r="G59" s="165"/>
      <c r="H59" s="166"/>
      <c r="I59" s="166"/>
    </row>
    <row r="60" spans="2:9" s="136" customFormat="1">
      <c r="G60" s="165"/>
      <c r="H60" s="166"/>
      <c r="I60" s="166"/>
    </row>
    <row r="61" spans="2:9" s="136" customFormat="1">
      <c r="G61" s="165"/>
      <c r="H61" s="166"/>
      <c r="I61" s="166"/>
    </row>
    <row r="62" spans="2:9" s="136" customFormat="1">
      <c r="G62" s="165"/>
      <c r="H62" s="166"/>
      <c r="I62" s="166"/>
    </row>
  </sheetData>
  <mergeCells count="7">
    <mergeCell ref="Y6:AC7"/>
    <mergeCell ref="C52:E52"/>
    <mergeCell ref="B11:G11"/>
    <mergeCell ref="B24:G24"/>
    <mergeCell ref="B7:G7"/>
    <mergeCell ref="B8:G8"/>
    <mergeCell ref="C45:E45"/>
  </mergeCells>
  <pageMargins left="0.85" right="0.31" top="0.36" bottom="0.3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>
  <dimension ref="B5:N45"/>
  <sheetViews>
    <sheetView view="pageLayout" topLeftCell="A4" zoomScaleNormal="100" workbookViewId="0">
      <selection activeCell="J16" sqref="J16"/>
    </sheetView>
  </sheetViews>
  <sheetFormatPr baseColWidth="10" defaultRowHeight="12.75"/>
  <cols>
    <col min="1" max="1" width="3.7109375" customWidth="1"/>
    <col min="2" max="2" width="26.28515625" customWidth="1"/>
    <col min="3" max="3" width="9.7109375" customWidth="1"/>
    <col min="4" max="4" width="3" customWidth="1"/>
    <col min="5" max="5" width="2.42578125" customWidth="1"/>
    <col min="6" max="7" width="7.28515625" customWidth="1"/>
    <col min="8" max="8" width="2.28515625" customWidth="1"/>
    <col min="9" max="9" width="22" customWidth="1"/>
    <col min="11" max="11" width="7.5703125" customWidth="1"/>
    <col min="12" max="12" width="4.42578125" customWidth="1"/>
    <col min="13" max="13" width="7" customWidth="1"/>
    <col min="14" max="14" width="4.85546875" customWidth="1"/>
  </cols>
  <sheetData>
    <row r="5" spans="2:14" ht="13.5" thickBot="1"/>
    <row r="6" spans="2:14">
      <c r="B6" s="391" t="s">
        <v>129</v>
      </c>
      <c r="C6" s="392"/>
      <c r="D6" s="392"/>
      <c r="E6" s="392"/>
      <c r="F6" s="392"/>
      <c r="G6" s="393"/>
      <c r="I6" s="391" t="s">
        <v>193</v>
      </c>
      <c r="J6" s="392"/>
      <c r="K6" s="392"/>
      <c r="L6" s="392"/>
      <c r="M6" s="392"/>
      <c r="N6" s="393"/>
    </row>
    <row r="7" spans="2:14" ht="27.75" customHeight="1" thickBot="1">
      <c r="B7" s="394"/>
      <c r="C7" s="395"/>
      <c r="D7" s="395"/>
      <c r="E7" s="395"/>
      <c r="F7" s="395"/>
      <c r="G7" s="396"/>
      <c r="I7" s="394"/>
      <c r="J7" s="395"/>
      <c r="K7" s="395"/>
      <c r="L7" s="395"/>
      <c r="M7" s="395"/>
      <c r="N7" s="396"/>
    </row>
    <row r="8" spans="2:14" s="189" customFormat="1" ht="15.75" customHeight="1">
      <c r="B8" s="397" t="s">
        <v>209</v>
      </c>
      <c r="C8" s="397"/>
      <c r="D8" s="397"/>
      <c r="E8" s="397"/>
      <c r="F8" s="397"/>
      <c r="G8" s="397"/>
      <c r="I8" s="397" t="s">
        <v>210</v>
      </c>
      <c r="J8" s="397"/>
      <c r="K8" s="397"/>
      <c r="L8" s="397"/>
      <c r="M8" s="397"/>
      <c r="N8" s="397"/>
    </row>
    <row r="9" spans="2:14" ht="13.5" thickBot="1"/>
    <row r="10" spans="2:14" ht="16.5" thickBot="1">
      <c r="B10" s="190" t="s">
        <v>36</v>
      </c>
      <c r="C10" s="193">
        <v>0</v>
      </c>
    </row>
    <row r="11" spans="2:14" ht="15.75">
      <c r="B11" s="191"/>
      <c r="C11" s="194"/>
      <c r="I11" s="190" t="s">
        <v>36</v>
      </c>
      <c r="J11" s="193">
        <v>0</v>
      </c>
    </row>
    <row r="12" spans="2:14" ht="15.75">
      <c r="B12" s="191" t="s">
        <v>121</v>
      </c>
      <c r="C12" s="194">
        <v>4</v>
      </c>
      <c r="I12" s="191"/>
      <c r="J12" s="194"/>
    </row>
    <row r="13" spans="2:14" ht="15.75">
      <c r="B13" s="191"/>
      <c r="C13" s="194"/>
      <c r="I13" s="191" t="s">
        <v>121</v>
      </c>
      <c r="J13" s="194">
        <v>1</v>
      </c>
    </row>
    <row r="14" spans="2:14" ht="15.75">
      <c r="B14" s="191" t="s">
        <v>26</v>
      </c>
      <c r="C14" s="194">
        <v>0</v>
      </c>
      <c r="I14" s="191"/>
      <c r="J14" s="194"/>
    </row>
    <row r="15" spans="2:14" ht="16.5" thickBot="1">
      <c r="B15" s="192"/>
      <c r="C15" s="195"/>
      <c r="I15" s="192" t="s">
        <v>26</v>
      </c>
      <c r="J15" s="195">
        <v>0</v>
      </c>
    </row>
    <row r="16" spans="2:14" ht="15.75">
      <c r="C16" s="196"/>
      <c r="J16" s="197"/>
    </row>
    <row r="17" spans="2:10" ht="18">
      <c r="C17" s="358">
        <f>SUM(C10:C16)</f>
        <v>4</v>
      </c>
      <c r="J17" s="197">
        <f>SUM(J11:J16)</f>
        <v>1</v>
      </c>
    </row>
    <row r="19" spans="2:10" ht="15.75">
      <c r="C19" s="197"/>
      <c r="J19" s="197"/>
    </row>
    <row r="26" spans="2:10" ht="25.5" customHeight="1"/>
    <row r="27" spans="2:10" ht="21" customHeight="1">
      <c r="B27" s="398" t="s">
        <v>31</v>
      </c>
      <c r="C27" s="398"/>
    </row>
    <row r="28" spans="2:10" ht="15.75">
      <c r="B28" s="271" t="s">
        <v>36</v>
      </c>
      <c r="C28" s="272">
        <v>0</v>
      </c>
    </row>
    <row r="29" spans="2:10" ht="6" customHeight="1">
      <c r="B29" s="271"/>
      <c r="C29" s="272"/>
    </row>
    <row r="30" spans="2:10" ht="15.75">
      <c r="B30" s="271" t="s">
        <v>121</v>
      </c>
      <c r="C30" s="272">
        <v>2</v>
      </c>
    </row>
    <row r="31" spans="2:10" ht="4.5" customHeight="1">
      <c r="B31" s="271"/>
      <c r="C31" s="272"/>
    </row>
    <row r="32" spans="2:10" ht="15.75">
      <c r="B32" s="271" t="s">
        <v>26</v>
      </c>
      <c r="C32" s="272">
        <v>0</v>
      </c>
    </row>
    <row r="33" spans="2:3" ht="15.75">
      <c r="B33" s="271"/>
      <c r="C33" s="272"/>
    </row>
    <row r="34" spans="2:3">
      <c r="B34" s="398" t="s">
        <v>33</v>
      </c>
      <c r="C34" s="398"/>
    </row>
    <row r="35" spans="2:3" ht="15.75">
      <c r="B35" s="271" t="s">
        <v>36</v>
      </c>
      <c r="C35" s="272">
        <v>0</v>
      </c>
    </row>
    <row r="36" spans="2:3" ht="11.25" customHeight="1">
      <c r="B36" s="271"/>
      <c r="C36" s="272"/>
    </row>
    <row r="37" spans="2:3" ht="15.75">
      <c r="B37" s="271" t="s">
        <v>121</v>
      </c>
      <c r="C37" s="272">
        <v>2</v>
      </c>
    </row>
    <row r="38" spans="2:3" ht="6.75" customHeight="1">
      <c r="B38" s="271"/>
      <c r="C38" s="272"/>
    </row>
    <row r="39" spans="2:3" ht="15.75">
      <c r="B39" s="271" t="s">
        <v>26</v>
      </c>
      <c r="C39" s="272">
        <v>3</v>
      </c>
    </row>
    <row r="40" spans="2:3">
      <c r="B40" s="273"/>
      <c r="C40" s="273"/>
    </row>
    <row r="42" spans="2:3">
      <c r="B42" s="136"/>
      <c r="C42" s="136"/>
    </row>
    <row r="43" spans="2:3">
      <c r="B43" s="136"/>
      <c r="C43" s="136"/>
    </row>
    <row r="44" spans="2:3">
      <c r="B44" s="136"/>
      <c r="C44" s="136"/>
    </row>
    <row r="45" spans="2:3">
      <c r="B45" s="136"/>
      <c r="C45" s="136"/>
    </row>
  </sheetData>
  <mergeCells count="6">
    <mergeCell ref="I6:N7"/>
    <mergeCell ref="I8:N8"/>
    <mergeCell ref="B27:C27"/>
    <mergeCell ref="B34:C34"/>
    <mergeCell ref="B6:G7"/>
    <mergeCell ref="B8:G8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8:G30"/>
  <sheetViews>
    <sheetView showGridLines="0" tabSelected="1" topLeftCell="A16" workbookViewId="0">
      <selection activeCell="I20" sqref="I20"/>
    </sheetView>
  </sheetViews>
  <sheetFormatPr baseColWidth="10" defaultRowHeight="12.75"/>
  <cols>
    <col min="1" max="1" width="5.7109375" customWidth="1"/>
    <col min="2" max="2" width="73.28515625" customWidth="1"/>
    <col min="3" max="3" width="16.42578125" customWidth="1"/>
    <col min="4" max="4" width="12.85546875" customWidth="1"/>
  </cols>
  <sheetData>
    <row r="8" spans="2:7" ht="36.75" customHeight="1">
      <c r="B8" s="401" t="s">
        <v>132</v>
      </c>
      <c r="C8" s="401"/>
      <c r="D8" s="153"/>
      <c r="E8" s="153"/>
      <c r="F8" s="153"/>
      <c r="G8" s="153"/>
    </row>
    <row r="9" spans="2:7" ht="13.5" thickBot="1"/>
    <row r="10" spans="2:7" ht="31.5" customHeight="1" thickBot="1">
      <c r="B10" s="399" t="s">
        <v>157</v>
      </c>
      <c r="C10" s="400"/>
    </row>
    <row r="11" spans="2:7" ht="15">
      <c r="B11" s="274" t="s">
        <v>114</v>
      </c>
      <c r="C11" s="275" t="s">
        <v>115</v>
      </c>
    </row>
    <row r="12" spans="2:7" ht="15">
      <c r="B12" s="276" t="s">
        <v>194</v>
      </c>
      <c r="C12" s="277">
        <v>4</v>
      </c>
    </row>
    <row r="13" spans="2:7" ht="15">
      <c r="B13" s="278" t="s">
        <v>195</v>
      </c>
      <c r="C13" s="279">
        <v>2</v>
      </c>
    </row>
    <row r="14" spans="2:7" ht="15">
      <c r="B14" s="276" t="s">
        <v>196</v>
      </c>
      <c r="C14" s="277">
        <v>2</v>
      </c>
    </row>
    <row r="15" spans="2:7" ht="15">
      <c r="B15" s="276" t="s">
        <v>197</v>
      </c>
      <c r="C15" s="277">
        <v>2</v>
      </c>
    </row>
    <row r="16" spans="2:7" ht="15">
      <c r="B16" s="276" t="s">
        <v>198</v>
      </c>
      <c r="C16" s="277">
        <v>2</v>
      </c>
    </row>
    <row r="17" spans="2:3" ht="15">
      <c r="B17" s="276" t="s">
        <v>199</v>
      </c>
      <c r="C17" s="277">
        <v>2</v>
      </c>
    </row>
    <row r="18" spans="2:3" ht="15">
      <c r="B18" s="276"/>
      <c r="C18" s="277"/>
    </row>
    <row r="19" spans="2:3" ht="15">
      <c r="B19" s="276"/>
      <c r="C19" s="277"/>
    </row>
    <row r="20" spans="2:3" ht="15.75">
      <c r="B20" s="280" t="s">
        <v>171</v>
      </c>
      <c r="C20" s="277"/>
    </row>
    <row r="21" spans="2:3" ht="15">
      <c r="B21" s="276" t="s">
        <v>200</v>
      </c>
      <c r="C21" s="282">
        <v>2</v>
      </c>
    </row>
    <row r="22" spans="2:3" ht="15">
      <c r="B22" s="276" t="s">
        <v>201</v>
      </c>
      <c r="C22" s="282">
        <v>2</v>
      </c>
    </row>
    <row r="23" spans="2:3" ht="15">
      <c r="B23" s="276"/>
      <c r="C23" s="282"/>
    </row>
    <row r="24" spans="2:3" ht="15">
      <c r="B24" s="276" t="s">
        <v>202</v>
      </c>
      <c r="C24" s="277">
        <v>6</v>
      </c>
    </row>
    <row r="25" spans="2:3" ht="15">
      <c r="B25" s="276" t="s">
        <v>203</v>
      </c>
      <c r="C25" s="277">
        <v>3</v>
      </c>
    </row>
    <row r="26" spans="2:3" ht="15">
      <c r="B26" s="276" t="s">
        <v>204</v>
      </c>
      <c r="C26" s="277">
        <v>3</v>
      </c>
    </row>
    <row r="27" spans="2:3" ht="15">
      <c r="B27" s="276" t="s">
        <v>205</v>
      </c>
      <c r="C27" s="282">
        <v>2</v>
      </c>
    </row>
    <row r="28" spans="2:3" ht="15">
      <c r="B28" s="276" t="s">
        <v>206</v>
      </c>
      <c r="C28" s="282">
        <v>26</v>
      </c>
    </row>
    <row r="29" spans="2:3" ht="15">
      <c r="B29" s="281"/>
      <c r="C29" s="282"/>
    </row>
    <row r="30" spans="2:3" ht="15.75" thickBot="1">
      <c r="B30" s="283"/>
      <c r="C30" s="284"/>
    </row>
  </sheetData>
  <mergeCells count="2">
    <mergeCell ref="B10:C10"/>
    <mergeCell ref="B8:C8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9:Q38"/>
  <sheetViews>
    <sheetView showGridLines="0" view="pageLayout" topLeftCell="A10" zoomScale="75" zoomScaleNormal="50" zoomScaleSheetLayoutView="75" zoomScalePageLayoutView="75" workbookViewId="0">
      <selection activeCell="D26" sqref="D26"/>
    </sheetView>
  </sheetViews>
  <sheetFormatPr baseColWidth="10" defaultRowHeight="15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>
      <c r="B9" s="360" t="s">
        <v>207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152"/>
      <c r="Q9" s="152"/>
    </row>
    <row r="12" spans="2:17">
      <c r="B12" s="7"/>
    </row>
    <row r="13" spans="2:17" ht="11.1" customHeight="1" thickBot="1">
      <c r="B13" s="4"/>
      <c r="C13" s="4"/>
      <c r="D13" s="4"/>
    </row>
    <row r="14" spans="2:17" ht="36" customHeight="1">
      <c r="B14" s="300" t="s">
        <v>13</v>
      </c>
      <c r="C14" s="301" t="s">
        <v>174</v>
      </c>
      <c r="D14" s="302" t="s">
        <v>179</v>
      </c>
    </row>
    <row r="15" spans="2:17" ht="30.95" customHeight="1">
      <c r="B15" s="291" t="s">
        <v>11</v>
      </c>
      <c r="C15" s="303">
        <v>1</v>
      </c>
      <c r="D15" s="304">
        <v>3</v>
      </c>
    </row>
    <row r="16" spans="2:17" ht="30.95" customHeight="1">
      <c r="B16" s="291" t="s">
        <v>128</v>
      </c>
      <c r="C16" s="305">
        <v>2</v>
      </c>
      <c r="D16" s="304">
        <v>2</v>
      </c>
    </row>
    <row r="17" spans="2:4" ht="30.95" customHeight="1">
      <c r="B17" s="291" t="s">
        <v>12</v>
      </c>
      <c r="C17" s="305">
        <v>42</v>
      </c>
      <c r="D17" s="304">
        <v>16</v>
      </c>
    </row>
    <row r="18" spans="2:4" ht="30.95" customHeight="1">
      <c r="B18" s="291" t="s">
        <v>10</v>
      </c>
      <c r="C18" s="305">
        <v>56</v>
      </c>
      <c r="D18" s="306">
        <v>48</v>
      </c>
    </row>
    <row r="19" spans="2:4" ht="30.95" customHeight="1">
      <c r="B19" s="291" t="s">
        <v>9</v>
      </c>
      <c r="C19" s="305">
        <v>65</v>
      </c>
      <c r="D19" s="306">
        <v>46</v>
      </c>
    </row>
    <row r="20" spans="2:4" ht="30.95" customHeight="1" thickBot="1">
      <c r="B20" s="291" t="s">
        <v>123</v>
      </c>
      <c r="C20" s="307">
        <v>224</v>
      </c>
      <c r="D20" s="306">
        <v>183</v>
      </c>
    </row>
    <row r="21" spans="2:4" ht="12.75" customHeight="1" thickBot="1">
      <c r="B21" s="308"/>
      <c r="C21" s="309"/>
      <c r="D21" s="295"/>
    </row>
    <row r="22" spans="2:4" ht="30.95" customHeight="1" thickBot="1">
      <c r="B22" s="296" t="s">
        <v>5</v>
      </c>
      <c r="C22" s="310">
        <f>SUM(C15:C20)</f>
        <v>390</v>
      </c>
      <c r="D22" s="311">
        <f>SUM(D15:D21)</f>
        <v>298</v>
      </c>
    </row>
    <row r="23" spans="2:4" ht="11.1" customHeight="1"/>
    <row r="24" spans="2:4" ht="11.1" customHeight="1"/>
    <row r="26" spans="2:4" ht="15.75" thickBot="1"/>
    <row r="27" spans="2:4" ht="12.75" customHeight="1">
      <c r="B27" s="259" t="s">
        <v>159</v>
      </c>
      <c r="C27" s="260">
        <v>60</v>
      </c>
    </row>
    <row r="28" spans="2:4" ht="18.75" hidden="1">
      <c r="B28" s="256"/>
      <c r="C28" s="257"/>
    </row>
    <row r="29" spans="2:4" ht="18.75">
      <c r="B29" s="256" t="s">
        <v>158</v>
      </c>
      <c r="C29" s="257">
        <v>70</v>
      </c>
    </row>
    <row r="30" spans="2:4" ht="18.75">
      <c r="B30" s="256" t="s">
        <v>164</v>
      </c>
      <c r="C30" s="257">
        <v>32</v>
      </c>
    </row>
    <row r="31" spans="2:4" ht="18.75">
      <c r="B31" s="256" t="s">
        <v>166</v>
      </c>
      <c r="C31" s="257">
        <v>7</v>
      </c>
    </row>
    <row r="32" spans="2:4" ht="23.25" customHeight="1">
      <c r="B32" s="256" t="s">
        <v>165</v>
      </c>
      <c r="C32" s="257">
        <v>6</v>
      </c>
    </row>
    <row r="33" spans="2:3" ht="21" customHeight="1">
      <c r="B33" s="256" t="s">
        <v>160</v>
      </c>
      <c r="C33" s="257">
        <v>1</v>
      </c>
    </row>
    <row r="34" spans="2:3" ht="23.25" customHeight="1">
      <c r="B34" s="256" t="s">
        <v>163</v>
      </c>
      <c r="C34" s="257">
        <v>3</v>
      </c>
    </row>
    <row r="35" spans="2:3" ht="21" customHeight="1">
      <c r="B35" s="256" t="s">
        <v>167</v>
      </c>
      <c r="C35" s="257">
        <v>2</v>
      </c>
    </row>
    <row r="36" spans="2:3" ht="21" customHeight="1">
      <c r="B36" s="256" t="s">
        <v>177</v>
      </c>
      <c r="C36" s="257">
        <v>0</v>
      </c>
    </row>
    <row r="37" spans="2:3" ht="21" customHeight="1">
      <c r="B37" s="256" t="s">
        <v>162</v>
      </c>
      <c r="C37" s="257">
        <v>2</v>
      </c>
    </row>
    <row r="38" spans="2:3" ht="19.5" thickBot="1">
      <c r="B38" s="261"/>
      <c r="C38" s="258">
        <f>SUM(C27:C37)</f>
        <v>183</v>
      </c>
    </row>
  </sheetData>
  <sortState ref="B27:C37">
    <sortCondition descending="1" ref="C27:C37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1:N44"/>
  <sheetViews>
    <sheetView showGridLines="0" view="pageLayout" zoomScale="75" zoomScaleNormal="50" zoomScaleSheetLayoutView="75" zoomScalePageLayoutView="75" workbookViewId="0">
      <selection activeCell="B11" sqref="B11:N11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>
      <c r="F1" s="357"/>
    </row>
    <row r="9" spans="2:14" ht="32.25" customHeight="1">
      <c r="B9" s="360" t="s">
        <v>124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</row>
    <row r="13" spans="2:14" ht="15.75" thickBot="1">
      <c r="B13" s="8" t="s">
        <v>8</v>
      </c>
      <c r="C13" s="5"/>
      <c r="D13" s="5"/>
    </row>
    <row r="14" spans="2:14" ht="36" customHeight="1" thickBot="1">
      <c r="B14" s="285" t="s">
        <v>0</v>
      </c>
      <c r="C14" s="286" t="s">
        <v>174</v>
      </c>
      <c r="D14" s="287" t="s">
        <v>179</v>
      </c>
    </row>
    <row r="15" spans="2:14" ht="30.95" customHeight="1">
      <c r="B15" s="288" t="s">
        <v>14</v>
      </c>
      <c r="C15" s="289">
        <v>17</v>
      </c>
      <c r="D15" s="290">
        <v>21</v>
      </c>
    </row>
    <row r="16" spans="2:14" ht="30.95" customHeight="1">
      <c r="B16" s="291" t="s">
        <v>15</v>
      </c>
      <c r="C16" s="292">
        <v>30</v>
      </c>
      <c r="D16" s="293">
        <v>17</v>
      </c>
    </row>
    <row r="17" spans="2:4" ht="30.95" customHeight="1">
      <c r="B17" s="291" t="s">
        <v>16</v>
      </c>
      <c r="C17" s="292">
        <v>0</v>
      </c>
      <c r="D17" s="293">
        <v>1</v>
      </c>
    </row>
    <row r="18" spans="2:4" ht="13.5" customHeight="1">
      <c r="B18" s="294"/>
      <c r="C18" s="60"/>
      <c r="D18" s="295"/>
    </row>
    <row r="19" spans="2:4" ht="30.95" customHeight="1">
      <c r="B19" s="296" t="s">
        <v>5</v>
      </c>
      <c r="C19" s="297">
        <f>SUM(C15:C17)</f>
        <v>47</v>
      </c>
      <c r="D19" s="298">
        <f>D15+D16</f>
        <v>38</v>
      </c>
    </row>
    <row r="20" spans="2:4">
      <c r="B20" s="299"/>
      <c r="C20" s="299"/>
      <c r="D20" s="299"/>
    </row>
    <row r="23" spans="2:4" ht="15.75">
      <c r="B23" s="130"/>
    </row>
    <row r="44" spans="2: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B9:O44"/>
  <sheetViews>
    <sheetView showGridLines="0" view="pageLayout" zoomScale="75" zoomScaleNormal="50" zoomScaleSheetLayoutView="75" zoomScalePageLayoutView="75" workbookViewId="0">
      <selection activeCell="B11" sqref="B11:N11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>
      <c r="B9" s="361" t="s">
        <v>125</v>
      </c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167"/>
    </row>
    <row r="13" spans="2:15">
      <c r="B13" s="8" t="s">
        <v>8</v>
      </c>
      <c r="C13" s="5"/>
      <c r="D13" s="5"/>
    </row>
    <row r="14" spans="2:15" ht="36" customHeight="1">
      <c r="B14" s="312" t="s">
        <v>0</v>
      </c>
      <c r="C14" s="313" t="s">
        <v>174</v>
      </c>
      <c r="D14" s="314" t="s">
        <v>179</v>
      </c>
    </row>
    <row r="15" spans="2:15" ht="30.95" customHeight="1">
      <c r="B15" s="291" t="s">
        <v>14</v>
      </c>
      <c r="C15" s="315">
        <v>13</v>
      </c>
      <c r="D15" s="293">
        <v>4</v>
      </c>
    </row>
    <row r="16" spans="2:15" ht="30.95" customHeight="1">
      <c r="B16" s="291" t="s">
        <v>15</v>
      </c>
      <c r="C16" s="315">
        <v>3</v>
      </c>
      <c r="D16" s="293">
        <v>5</v>
      </c>
    </row>
    <row r="17" spans="2:4" ht="30.95" customHeight="1">
      <c r="B17" s="291" t="s">
        <v>16</v>
      </c>
      <c r="C17" s="315"/>
      <c r="D17" s="293"/>
    </row>
    <row r="18" spans="2:4" ht="13.5" customHeight="1">
      <c r="B18" s="294"/>
      <c r="C18" s="316"/>
      <c r="D18" s="295"/>
    </row>
    <row r="19" spans="2:4" ht="30.95" customHeight="1">
      <c r="B19" s="296" t="s">
        <v>5</v>
      </c>
      <c r="C19" s="317">
        <f t="shared" ref="C19" si="0">SUM(C15:C17)</f>
        <v>16</v>
      </c>
      <c r="D19" s="298">
        <f>D15+D16</f>
        <v>9</v>
      </c>
    </row>
    <row r="44" spans="2: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B8:I55"/>
  <sheetViews>
    <sheetView showGridLines="0" topLeftCell="A23" zoomScaleNormal="50" zoomScaleSheetLayoutView="75" workbookViewId="0">
      <selection activeCell="H27" sqref="H27"/>
    </sheetView>
  </sheetViews>
  <sheetFormatPr baseColWidth="10" defaultRowHeight="12.75"/>
  <cols>
    <col min="1" max="1" width="2.5703125" style="45" customWidth="1"/>
    <col min="2" max="2" width="32.28515625" style="45" customWidth="1"/>
    <col min="3" max="5" width="19.7109375" style="45" customWidth="1"/>
    <col min="6" max="6" width="23.7109375" style="45" customWidth="1"/>
    <col min="7" max="7" width="19.7109375" style="45" customWidth="1"/>
    <col min="8" max="257" width="11.42578125" style="45"/>
    <col min="258" max="258" width="38.42578125" style="45" customWidth="1"/>
    <col min="259" max="263" width="19.7109375" style="45" customWidth="1"/>
    <col min="264" max="513" width="11.42578125" style="45"/>
    <col min="514" max="514" width="38.42578125" style="45" customWidth="1"/>
    <col min="515" max="519" width="19.7109375" style="45" customWidth="1"/>
    <col min="520" max="769" width="11.42578125" style="45"/>
    <col min="770" max="770" width="38.42578125" style="45" customWidth="1"/>
    <col min="771" max="775" width="19.7109375" style="45" customWidth="1"/>
    <col min="776" max="1025" width="11.42578125" style="45"/>
    <col min="1026" max="1026" width="38.42578125" style="45" customWidth="1"/>
    <col min="1027" max="1031" width="19.7109375" style="45" customWidth="1"/>
    <col min="1032" max="1281" width="11.42578125" style="45"/>
    <col min="1282" max="1282" width="38.42578125" style="45" customWidth="1"/>
    <col min="1283" max="1287" width="19.7109375" style="45" customWidth="1"/>
    <col min="1288" max="1537" width="11.42578125" style="45"/>
    <col min="1538" max="1538" width="38.42578125" style="45" customWidth="1"/>
    <col min="1539" max="1543" width="19.7109375" style="45" customWidth="1"/>
    <col min="1544" max="1793" width="11.42578125" style="45"/>
    <col min="1794" max="1794" width="38.42578125" style="45" customWidth="1"/>
    <col min="1795" max="1799" width="19.7109375" style="45" customWidth="1"/>
    <col min="1800" max="2049" width="11.42578125" style="45"/>
    <col min="2050" max="2050" width="38.42578125" style="45" customWidth="1"/>
    <col min="2051" max="2055" width="19.7109375" style="45" customWidth="1"/>
    <col min="2056" max="2305" width="11.42578125" style="45"/>
    <col min="2306" max="2306" width="38.42578125" style="45" customWidth="1"/>
    <col min="2307" max="2311" width="19.7109375" style="45" customWidth="1"/>
    <col min="2312" max="2561" width="11.42578125" style="45"/>
    <col min="2562" max="2562" width="38.42578125" style="45" customWidth="1"/>
    <col min="2563" max="2567" width="19.7109375" style="45" customWidth="1"/>
    <col min="2568" max="2817" width="11.42578125" style="45"/>
    <col min="2818" max="2818" width="38.42578125" style="45" customWidth="1"/>
    <col min="2819" max="2823" width="19.7109375" style="45" customWidth="1"/>
    <col min="2824" max="3073" width="11.42578125" style="45"/>
    <col min="3074" max="3074" width="38.42578125" style="45" customWidth="1"/>
    <col min="3075" max="3079" width="19.7109375" style="45" customWidth="1"/>
    <col min="3080" max="3329" width="11.42578125" style="45"/>
    <col min="3330" max="3330" width="38.42578125" style="45" customWidth="1"/>
    <col min="3331" max="3335" width="19.7109375" style="45" customWidth="1"/>
    <col min="3336" max="3585" width="11.42578125" style="45"/>
    <col min="3586" max="3586" width="38.42578125" style="45" customWidth="1"/>
    <col min="3587" max="3591" width="19.7109375" style="45" customWidth="1"/>
    <col min="3592" max="3841" width="11.42578125" style="45"/>
    <col min="3842" max="3842" width="38.42578125" style="45" customWidth="1"/>
    <col min="3843" max="3847" width="19.7109375" style="45" customWidth="1"/>
    <col min="3848" max="4097" width="11.42578125" style="45"/>
    <col min="4098" max="4098" width="38.42578125" style="45" customWidth="1"/>
    <col min="4099" max="4103" width="19.7109375" style="45" customWidth="1"/>
    <col min="4104" max="4353" width="11.42578125" style="45"/>
    <col min="4354" max="4354" width="38.42578125" style="45" customWidth="1"/>
    <col min="4355" max="4359" width="19.7109375" style="45" customWidth="1"/>
    <col min="4360" max="4609" width="11.42578125" style="45"/>
    <col min="4610" max="4610" width="38.42578125" style="45" customWidth="1"/>
    <col min="4611" max="4615" width="19.7109375" style="45" customWidth="1"/>
    <col min="4616" max="4865" width="11.42578125" style="45"/>
    <col min="4866" max="4866" width="38.42578125" style="45" customWidth="1"/>
    <col min="4867" max="4871" width="19.7109375" style="45" customWidth="1"/>
    <col min="4872" max="5121" width="11.42578125" style="45"/>
    <col min="5122" max="5122" width="38.42578125" style="45" customWidth="1"/>
    <col min="5123" max="5127" width="19.7109375" style="45" customWidth="1"/>
    <col min="5128" max="5377" width="11.42578125" style="45"/>
    <col min="5378" max="5378" width="38.42578125" style="45" customWidth="1"/>
    <col min="5379" max="5383" width="19.7109375" style="45" customWidth="1"/>
    <col min="5384" max="5633" width="11.42578125" style="45"/>
    <col min="5634" max="5634" width="38.42578125" style="45" customWidth="1"/>
    <col min="5635" max="5639" width="19.7109375" style="45" customWidth="1"/>
    <col min="5640" max="5889" width="11.42578125" style="45"/>
    <col min="5890" max="5890" width="38.42578125" style="45" customWidth="1"/>
    <col min="5891" max="5895" width="19.7109375" style="45" customWidth="1"/>
    <col min="5896" max="6145" width="11.42578125" style="45"/>
    <col min="6146" max="6146" width="38.42578125" style="45" customWidth="1"/>
    <col min="6147" max="6151" width="19.7109375" style="45" customWidth="1"/>
    <col min="6152" max="6401" width="11.42578125" style="45"/>
    <col min="6402" max="6402" width="38.42578125" style="45" customWidth="1"/>
    <col min="6403" max="6407" width="19.7109375" style="45" customWidth="1"/>
    <col min="6408" max="6657" width="11.42578125" style="45"/>
    <col min="6658" max="6658" width="38.42578125" style="45" customWidth="1"/>
    <col min="6659" max="6663" width="19.7109375" style="45" customWidth="1"/>
    <col min="6664" max="6913" width="11.42578125" style="45"/>
    <col min="6914" max="6914" width="38.42578125" style="45" customWidth="1"/>
    <col min="6915" max="6919" width="19.7109375" style="45" customWidth="1"/>
    <col min="6920" max="7169" width="11.42578125" style="45"/>
    <col min="7170" max="7170" width="38.42578125" style="45" customWidth="1"/>
    <col min="7171" max="7175" width="19.7109375" style="45" customWidth="1"/>
    <col min="7176" max="7425" width="11.42578125" style="45"/>
    <col min="7426" max="7426" width="38.42578125" style="45" customWidth="1"/>
    <col min="7427" max="7431" width="19.7109375" style="45" customWidth="1"/>
    <col min="7432" max="7681" width="11.42578125" style="45"/>
    <col min="7682" max="7682" width="38.42578125" style="45" customWidth="1"/>
    <col min="7683" max="7687" width="19.7109375" style="45" customWidth="1"/>
    <col min="7688" max="7937" width="11.42578125" style="45"/>
    <col min="7938" max="7938" width="38.42578125" style="45" customWidth="1"/>
    <col min="7939" max="7943" width="19.7109375" style="45" customWidth="1"/>
    <col min="7944" max="8193" width="11.42578125" style="45"/>
    <col min="8194" max="8194" width="38.42578125" style="45" customWidth="1"/>
    <col min="8195" max="8199" width="19.7109375" style="45" customWidth="1"/>
    <col min="8200" max="8449" width="11.42578125" style="45"/>
    <col min="8450" max="8450" width="38.42578125" style="45" customWidth="1"/>
    <col min="8451" max="8455" width="19.7109375" style="45" customWidth="1"/>
    <col min="8456" max="8705" width="11.42578125" style="45"/>
    <col min="8706" max="8706" width="38.42578125" style="45" customWidth="1"/>
    <col min="8707" max="8711" width="19.7109375" style="45" customWidth="1"/>
    <col min="8712" max="8961" width="11.42578125" style="45"/>
    <col min="8962" max="8962" width="38.42578125" style="45" customWidth="1"/>
    <col min="8963" max="8967" width="19.7109375" style="45" customWidth="1"/>
    <col min="8968" max="9217" width="11.42578125" style="45"/>
    <col min="9218" max="9218" width="38.42578125" style="45" customWidth="1"/>
    <col min="9219" max="9223" width="19.7109375" style="45" customWidth="1"/>
    <col min="9224" max="9473" width="11.42578125" style="45"/>
    <col min="9474" max="9474" width="38.42578125" style="45" customWidth="1"/>
    <col min="9475" max="9479" width="19.7109375" style="45" customWidth="1"/>
    <col min="9480" max="9729" width="11.42578125" style="45"/>
    <col min="9730" max="9730" width="38.42578125" style="45" customWidth="1"/>
    <col min="9731" max="9735" width="19.7109375" style="45" customWidth="1"/>
    <col min="9736" max="9985" width="11.42578125" style="45"/>
    <col min="9986" max="9986" width="38.42578125" style="45" customWidth="1"/>
    <col min="9987" max="9991" width="19.7109375" style="45" customWidth="1"/>
    <col min="9992" max="10241" width="11.42578125" style="45"/>
    <col min="10242" max="10242" width="38.42578125" style="45" customWidth="1"/>
    <col min="10243" max="10247" width="19.7109375" style="45" customWidth="1"/>
    <col min="10248" max="10497" width="11.42578125" style="45"/>
    <col min="10498" max="10498" width="38.42578125" style="45" customWidth="1"/>
    <col min="10499" max="10503" width="19.7109375" style="45" customWidth="1"/>
    <col min="10504" max="10753" width="11.42578125" style="45"/>
    <col min="10754" max="10754" width="38.42578125" style="45" customWidth="1"/>
    <col min="10755" max="10759" width="19.7109375" style="45" customWidth="1"/>
    <col min="10760" max="11009" width="11.42578125" style="45"/>
    <col min="11010" max="11010" width="38.42578125" style="45" customWidth="1"/>
    <col min="11011" max="11015" width="19.7109375" style="45" customWidth="1"/>
    <col min="11016" max="11265" width="11.42578125" style="45"/>
    <col min="11266" max="11266" width="38.42578125" style="45" customWidth="1"/>
    <col min="11267" max="11271" width="19.7109375" style="45" customWidth="1"/>
    <col min="11272" max="11521" width="11.42578125" style="45"/>
    <col min="11522" max="11522" width="38.42578125" style="45" customWidth="1"/>
    <col min="11523" max="11527" width="19.7109375" style="45" customWidth="1"/>
    <col min="11528" max="11777" width="11.42578125" style="45"/>
    <col min="11778" max="11778" width="38.42578125" style="45" customWidth="1"/>
    <col min="11779" max="11783" width="19.7109375" style="45" customWidth="1"/>
    <col min="11784" max="12033" width="11.42578125" style="45"/>
    <col min="12034" max="12034" width="38.42578125" style="45" customWidth="1"/>
    <col min="12035" max="12039" width="19.7109375" style="45" customWidth="1"/>
    <col min="12040" max="12289" width="11.42578125" style="45"/>
    <col min="12290" max="12290" width="38.42578125" style="45" customWidth="1"/>
    <col min="12291" max="12295" width="19.7109375" style="45" customWidth="1"/>
    <col min="12296" max="12545" width="11.42578125" style="45"/>
    <col min="12546" max="12546" width="38.42578125" style="45" customWidth="1"/>
    <col min="12547" max="12551" width="19.7109375" style="45" customWidth="1"/>
    <col min="12552" max="12801" width="11.42578125" style="45"/>
    <col min="12802" max="12802" width="38.42578125" style="45" customWidth="1"/>
    <col min="12803" max="12807" width="19.7109375" style="45" customWidth="1"/>
    <col min="12808" max="13057" width="11.42578125" style="45"/>
    <col min="13058" max="13058" width="38.42578125" style="45" customWidth="1"/>
    <col min="13059" max="13063" width="19.7109375" style="45" customWidth="1"/>
    <col min="13064" max="13313" width="11.42578125" style="45"/>
    <col min="13314" max="13314" width="38.42578125" style="45" customWidth="1"/>
    <col min="13315" max="13319" width="19.7109375" style="45" customWidth="1"/>
    <col min="13320" max="13569" width="11.42578125" style="45"/>
    <col min="13570" max="13570" width="38.42578125" style="45" customWidth="1"/>
    <col min="13571" max="13575" width="19.7109375" style="45" customWidth="1"/>
    <col min="13576" max="13825" width="11.42578125" style="45"/>
    <col min="13826" max="13826" width="38.42578125" style="45" customWidth="1"/>
    <col min="13827" max="13831" width="19.7109375" style="45" customWidth="1"/>
    <col min="13832" max="14081" width="11.42578125" style="45"/>
    <col min="14082" max="14082" width="38.42578125" style="45" customWidth="1"/>
    <col min="14083" max="14087" width="19.7109375" style="45" customWidth="1"/>
    <col min="14088" max="14337" width="11.42578125" style="45"/>
    <col min="14338" max="14338" width="38.42578125" style="45" customWidth="1"/>
    <col min="14339" max="14343" width="19.7109375" style="45" customWidth="1"/>
    <col min="14344" max="14593" width="11.42578125" style="45"/>
    <col min="14594" max="14594" width="38.42578125" style="45" customWidth="1"/>
    <col min="14595" max="14599" width="19.7109375" style="45" customWidth="1"/>
    <col min="14600" max="14849" width="11.42578125" style="45"/>
    <col min="14850" max="14850" width="38.42578125" style="45" customWidth="1"/>
    <col min="14851" max="14855" width="19.7109375" style="45" customWidth="1"/>
    <col min="14856" max="15105" width="11.42578125" style="45"/>
    <col min="15106" max="15106" width="38.42578125" style="45" customWidth="1"/>
    <col min="15107" max="15111" width="19.7109375" style="45" customWidth="1"/>
    <col min="15112" max="15361" width="11.42578125" style="45"/>
    <col min="15362" max="15362" width="38.42578125" style="45" customWidth="1"/>
    <col min="15363" max="15367" width="19.7109375" style="45" customWidth="1"/>
    <col min="15368" max="15617" width="11.42578125" style="45"/>
    <col min="15618" max="15618" width="38.42578125" style="45" customWidth="1"/>
    <col min="15619" max="15623" width="19.7109375" style="45" customWidth="1"/>
    <col min="15624" max="15873" width="11.42578125" style="45"/>
    <col min="15874" max="15874" width="38.42578125" style="45" customWidth="1"/>
    <col min="15875" max="15879" width="19.7109375" style="45" customWidth="1"/>
    <col min="15880" max="16129" width="11.42578125" style="45"/>
    <col min="16130" max="16130" width="38.42578125" style="45" customWidth="1"/>
    <col min="16131" max="16135" width="19.7109375" style="45" customWidth="1"/>
    <col min="16136" max="16384" width="11.42578125" style="45"/>
  </cols>
  <sheetData>
    <row r="8" spans="2:7" ht="13.5" thickBot="1"/>
    <row r="9" spans="2:7" ht="49.5" customHeight="1" thickBot="1">
      <c r="B9" s="362" t="s">
        <v>181</v>
      </c>
      <c r="C9" s="363"/>
      <c r="D9" s="363"/>
      <c r="E9" s="363"/>
      <c r="F9" s="363"/>
      <c r="G9" s="364"/>
    </row>
    <row r="10" spans="2:7">
      <c r="B10" s="46"/>
      <c r="C10" s="46"/>
      <c r="D10" s="46"/>
      <c r="E10" s="46"/>
      <c r="F10" s="46"/>
      <c r="G10" s="46"/>
    </row>
    <row r="11" spans="2:7" ht="36" customHeight="1" thickBot="1">
      <c r="B11" s="74" t="s">
        <v>67</v>
      </c>
      <c r="C11" s="75" t="s">
        <v>1</v>
      </c>
      <c r="D11" s="75" t="s">
        <v>2</v>
      </c>
      <c r="E11" s="75" t="s">
        <v>3</v>
      </c>
      <c r="F11" s="75" t="s">
        <v>41</v>
      </c>
      <c r="G11" s="76" t="s">
        <v>17</v>
      </c>
    </row>
    <row r="12" spans="2:7" ht="27.95" customHeight="1">
      <c r="B12" s="62" t="s">
        <v>68</v>
      </c>
      <c r="C12" s="63">
        <v>26</v>
      </c>
      <c r="D12" s="63">
        <v>0</v>
      </c>
      <c r="E12" s="63">
        <v>2</v>
      </c>
      <c r="F12" s="63">
        <v>0</v>
      </c>
      <c r="G12" s="63">
        <f t="shared" ref="G12:G27" si="0">SUM(C12:F12)</f>
        <v>28</v>
      </c>
    </row>
    <row r="13" spans="2:7" ht="27.95" customHeight="1">
      <c r="B13" s="47" t="s">
        <v>69</v>
      </c>
      <c r="C13" s="64">
        <v>60</v>
      </c>
      <c r="D13" s="64">
        <v>1</v>
      </c>
      <c r="E13" s="64">
        <v>0</v>
      </c>
      <c r="F13" s="64">
        <v>0</v>
      </c>
      <c r="G13" s="198">
        <f t="shared" si="0"/>
        <v>61</v>
      </c>
    </row>
    <row r="14" spans="2:7" ht="27.95" customHeight="1">
      <c r="B14" s="47" t="s">
        <v>70</v>
      </c>
      <c r="C14" s="64">
        <v>72</v>
      </c>
      <c r="D14" s="64">
        <v>0</v>
      </c>
      <c r="E14" s="64">
        <v>2</v>
      </c>
      <c r="F14" s="64">
        <v>0</v>
      </c>
      <c r="G14" s="198">
        <f t="shared" si="0"/>
        <v>74</v>
      </c>
    </row>
    <row r="15" spans="2:7" ht="27.95" customHeight="1">
      <c r="B15" s="47" t="s">
        <v>71</v>
      </c>
      <c r="C15" s="64">
        <v>64</v>
      </c>
      <c r="D15" s="64">
        <v>0</v>
      </c>
      <c r="E15" s="64">
        <v>1</v>
      </c>
      <c r="F15" s="64">
        <v>0</v>
      </c>
      <c r="G15" s="198">
        <f t="shared" si="0"/>
        <v>65</v>
      </c>
    </row>
    <row r="16" spans="2:7" ht="27.95" customHeight="1">
      <c r="B16" s="47" t="s">
        <v>72</v>
      </c>
      <c r="C16" s="64">
        <v>52</v>
      </c>
      <c r="D16" s="64">
        <v>2</v>
      </c>
      <c r="E16" s="64">
        <v>0</v>
      </c>
      <c r="F16" s="64">
        <v>0</v>
      </c>
      <c r="G16" s="198">
        <f t="shared" si="0"/>
        <v>54</v>
      </c>
    </row>
    <row r="17" spans="2:9" ht="27.95" customHeight="1">
      <c r="B17" s="47" t="s">
        <v>73</v>
      </c>
      <c r="C17" s="64">
        <v>64</v>
      </c>
      <c r="D17" s="64">
        <v>1</v>
      </c>
      <c r="E17" s="64">
        <v>1</v>
      </c>
      <c r="F17" s="64">
        <v>0</v>
      </c>
      <c r="G17" s="198">
        <f t="shared" si="0"/>
        <v>66</v>
      </c>
    </row>
    <row r="18" spans="2:9" ht="27.95" customHeight="1">
      <c r="B18" s="47" t="s">
        <v>74</v>
      </c>
      <c r="C18" s="64">
        <v>49</v>
      </c>
      <c r="D18" s="64">
        <v>1</v>
      </c>
      <c r="E18" s="64">
        <v>1</v>
      </c>
      <c r="F18" s="64">
        <v>0</v>
      </c>
      <c r="G18" s="198">
        <f t="shared" si="0"/>
        <v>51</v>
      </c>
    </row>
    <row r="19" spans="2:9" ht="27.95" customHeight="1">
      <c r="B19" s="47" t="s">
        <v>75</v>
      </c>
      <c r="C19" s="64">
        <v>34</v>
      </c>
      <c r="D19" s="64">
        <v>1</v>
      </c>
      <c r="E19" s="64">
        <v>0</v>
      </c>
      <c r="F19" s="64">
        <v>0</v>
      </c>
      <c r="G19" s="198">
        <f t="shared" si="0"/>
        <v>35</v>
      </c>
    </row>
    <row r="20" spans="2:9" ht="27.95" customHeight="1">
      <c r="B20" s="47" t="s">
        <v>76</v>
      </c>
      <c r="C20" s="64">
        <v>21</v>
      </c>
      <c r="D20" s="64">
        <v>0</v>
      </c>
      <c r="E20" s="64">
        <v>0</v>
      </c>
      <c r="F20" s="64">
        <v>0</v>
      </c>
      <c r="G20" s="64">
        <f t="shared" si="0"/>
        <v>21</v>
      </c>
    </row>
    <row r="21" spans="2:9" ht="27.95" customHeight="1">
      <c r="B21" s="47" t="s">
        <v>77</v>
      </c>
      <c r="C21" s="64">
        <v>19</v>
      </c>
      <c r="D21" s="64">
        <v>0</v>
      </c>
      <c r="E21" s="64">
        <v>0</v>
      </c>
      <c r="F21" s="64">
        <v>0</v>
      </c>
      <c r="G21" s="64">
        <f t="shared" si="0"/>
        <v>19</v>
      </c>
    </row>
    <row r="22" spans="2:9" ht="27.95" customHeight="1">
      <c r="B22" s="47" t="s">
        <v>78</v>
      </c>
      <c r="C22" s="64">
        <v>1</v>
      </c>
      <c r="D22" s="64">
        <v>0</v>
      </c>
      <c r="E22" s="64">
        <v>0</v>
      </c>
      <c r="F22" s="64">
        <v>0</v>
      </c>
      <c r="G22" s="64">
        <f t="shared" si="0"/>
        <v>1</v>
      </c>
    </row>
    <row r="23" spans="2:9" ht="27.95" customHeight="1">
      <c r="B23" s="47" t="s">
        <v>79</v>
      </c>
      <c r="C23" s="64">
        <v>3</v>
      </c>
      <c r="D23" s="64">
        <v>0</v>
      </c>
      <c r="E23" s="64">
        <v>0</v>
      </c>
      <c r="F23" s="64">
        <v>0</v>
      </c>
      <c r="G23" s="64">
        <f t="shared" si="0"/>
        <v>3</v>
      </c>
    </row>
    <row r="24" spans="2:9" ht="27.95" customHeight="1">
      <c r="B24" s="47" t="s">
        <v>80</v>
      </c>
      <c r="C24" s="64">
        <v>0</v>
      </c>
      <c r="D24" s="64">
        <v>0</v>
      </c>
      <c r="E24" s="64">
        <v>0</v>
      </c>
      <c r="F24" s="64">
        <v>0</v>
      </c>
      <c r="G24" s="64">
        <f t="shared" si="0"/>
        <v>0</v>
      </c>
    </row>
    <row r="25" spans="2:9" ht="27.95" customHeight="1">
      <c r="B25" s="47" t="s">
        <v>81</v>
      </c>
      <c r="C25" s="64">
        <v>0</v>
      </c>
      <c r="D25" s="64">
        <v>0</v>
      </c>
      <c r="E25" s="64">
        <v>0</v>
      </c>
      <c r="F25" s="64">
        <v>0</v>
      </c>
      <c r="G25" s="64">
        <f t="shared" si="0"/>
        <v>0</v>
      </c>
    </row>
    <row r="26" spans="2:9" ht="27.95" customHeight="1">
      <c r="B26" s="47" t="s">
        <v>82</v>
      </c>
      <c r="C26" s="64">
        <v>0</v>
      </c>
      <c r="D26" s="64">
        <v>0</v>
      </c>
      <c r="E26" s="64">
        <v>0</v>
      </c>
      <c r="F26" s="64">
        <v>0</v>
      </c>
      <c r="G26" s="64">
        <f t="shared" si="0"/>
        <v>0</v>
      </c>
    </row>
    <row r="27" spans="2:9" ht="27.95" customHeight="1">
      <c r="B27" s="47" t="s">
        <v>83</v>
      </c>
      <c r="C27" s="64">
        <v>0</v>
      </c>
      <c r="D27" s="64">
        <v>0</v>
      </c>
      <c r="E27" s="64">
        <v>0</v>
      </c>
      <c r="F27" s="64">
        <v>0</v>
      </c>
      <c r="G27" s="64">
        <f t="shared" si="0"/>
        <v>0</v>
      </c>
    </row>
    <row r="28" spans="2:9" ht="15" customHeight="1" thickBot="1">
      <c r="B28" s="48"/>
      <c r="C28" s="49"/>
      <c r="D28" s="49"/>
      <c r="E28" s="49"/>
      <c r="F28" s="49"/>
      <c r="G28" s="49"/>
    </row>
    <row r="29" spans="2:9" ht="35.25" customHeight="1" thickBot="1">
      <c r="B29" s="318" t="s">
        <v>135</v>
      </c>
      <c r="C29" s="319">
        <f>SUM(C12:C28)</f>
        <v>465</v>
      </c>
      <c r="D29" s="319">
        <f>SUM(D12:D28)</f>
        <v>6</v>
      </c>
      <c r="E29" s="319">
        <f>SUM(E12:E28)</f>
        <v>7</v>
      </c>
      <c r="F29" s="319">
        <f>SUM(F12:F28)</f>
        <v>0</v>
      </c>
      <c r="G29" s="320">
        <f>SUM(C29:F29)</f>
        <v>478</v>
      </c>
    </row>
    <row r="30" spans="2:9" ht="15" customHeight="1">
      <c r="B30" s="65"/>
      <c r="C30" s="66"/>
      <c r="D30" s="66"/>
      <c r="E30" s="66"/>
      <c r="F30" s="66"/>
      <c r="G30" s="66"/>
    </row>
    <row r="31" spans="2:9" ht="27.95" customHeight="1">
      <c r="B31" s="47" t="s">
        <v>84</v>
      </c>
      <c r="C31" s="64">
        <v>1</v>
      </c>
      <c r="D31" s="64">
        <v>0</v>
      </c>
      <c r="E31" s="64">
        <v>0</v>
      </c>
      <c r="F31" s="64">
        <v>0</v>
      </c>
      <c r="G31" s="64">
        <f>Tabla12[[#This Row],[CAIDA DE PERSONA]]+Tabla12[[#This Row],[VOLCADURAS]]+Tabla12[[#This Row],[ATROPELLOS]]+Tabla12[[#This Row],[CHOQUES]]</f>
        <v>1</v>
      </c>
    </row>
    <row r="32" spans="2:9" ht="27.95" customHeight="1">
      <c r="B32" s="47" t="s">
        <v>85</v>
      </c>
      <c r="C32" s="64">
        <v>0</v>
      </c>
      <c r="D32" s="64">
        <v>0</v>
      </c>
      <c r="E32" s="67">
        <v>0</v>
      </c>
      <c r="F32" s="64">
        <v>0</v>
      </c>
      <c r="G32" s="64">
        <f>Tabla12[[#This Row],[CAIDA DE PERSONA]]+Tabla12[[#This Row],[VOLCADURAS]]+Tabla12[[#This Row],[ATROPELLOS]]+Tabla12[[#This Row],[CHOQUES]]</f>
        <v>0</v>
      </c>
      <c r="I32" s="55"/>
    </row>
    <row r="33" spans="2:9" ht="27.95" customHeight="1">
      <c r="B33" s="47" t="s">
        <v>86</v>
      </c>
      <c r="C33" s="64">
        <v>2</v>
      </c>
      <c r="D33" s="64">
        <v>0</v>
      </c>
      <c r="E33" s="67">
        <v>0</v>
      </c>
      <c r="F33" s="64">
        <v>0</v>
      </c>
      <c r="G33" s="64">
        <f>Tabla12[[#This Row],[CAIDA DE PERSONA]]+Tabla12[[#This Row],[VOLCADURAS]]+Tabla12[[#This Row],[ATROPELLOS]]+Tabla12[[#This Row],[CHOQUES]]</f>
        <v>2</v>
      </c>
      <c r="I33" s="55"/>
    </row>
    <row r="34" spans="2:9" ht="27.95" customHeight="1">
      <c r="B34" s="47" t="s">
        <v>87</v>
      </c>
      <c r="C34" s="64">
        <v>2</v>
      </c>
      <c r="D34" s="64">
        <v>0</v>
      </c>
      <c r="E34" s="64">
        <v>0</v>
      </c>
      <c r="F34" s="64">
        <v>0</v>
      </c>
      <c r="G34" s="64">
        <f>Tabla12[[#This Row],[CAIDA DE PERSONA]]+Tabla12[[#This Row],[VOLCADURAS]]+Tabla12[[#This Row],[ATROPELLOS]]+Tabla12[[#This Row],[CHOQUES]]</f>
        <v>2</v>
      </c>
      <c r="I34" s="55"/>
    </row>
    <row r="35" spans="2:9" ht="15" customHeight="1" thickBot="1">
      <c r="B35" s="68"/>
      <c r="C35" s="49"/>
      <c r="D35" s="49"/>
      <c r="E35" s="49"/>
      <c r="F35" s="49"/>
      <c r="G35" s="49"/>
    </row>
    <row r="36" spans="2:9" ht="30.95" customHeight="1" thickBot="1">
      <c r="B36" s="318" t="s">
        <v>88</v>
      </c>
      <c r="C36" s="319">
        <f>SUM(C31:C35)</f>
        <v>5</v>
      </c>
      <c r="D36" s="319">
        <f>SUM(D31:D35)</f>
        <v>0</v>
      </c>
      <c r="E36" s="319">
        <f>SUM(E31:E35)</f>
        <v>0</v>
      </c>
      <c r="F36" s="319">
        <f>SUM(F31:F35)</f>
        <v>0</v>
      </c>
      <c r="G36" s="320">
        <f>SUM(C36:F36)</f>
        <v>5</v>
      </c>
      <c r="I36" s="69"/>
    </row>
    <row r="37" spans="2:9" ht="21.75" customHeight="1" thickBot="1">
      <c r="B37" s="51"/>
      <c r="C37" s="50"/>
      <c r="D37" s="50"/>
      <c r="E37" s="50"/>
      <c r="F37" s="50"/>
      <c r="G37" s="50"/>
    </row>
    <row r="38" spans="2:9" ht="30.95" customHeight="1" thickBot="1">
      <c r="B38" s="70" t="s">
        <v>89</v>
      </c>
      <c r="C38" s="71">
        <v>8</v>
      </c>
      <c r="D38" s="71">
        <v>1</v>
      </c>
      <c r="E38" s="72">
        <v>0</v>
      </c>
      <c r="F38" s="72">
        <v>0</v>
      </c>
      <c r="G38" s="73">
        <f>C38+D38+E38+F38</f>
        <v>9</v>
      </c>
    </row>
    <row r="39" spans="2:9" ht="30.95" customHeight="1">
      <c r="B39" s="321" t="s">
        <v>5</v>
      </c>
      <c r="C39" s="322">
        <f>C36+C29+C38</f>
        <v>478</v>
      </c>
      <c r="D39" s="322">
        <f>D38+D36+D29</f>
        <v>7</v>
      </c>
      <c r="E39" s="322">
        <f>E38+E36+E29</f>
        <v>7</v>
      </c>
      <c r="F39" s="322">
        <f>F38+F36+F29</f>
        <v>0</v>
      </c>
      <c r="G39" s="323">
        <f>C39+D39+E39+F39</f>
        <v>492</v>
      </c>
    </row>
    <row r="40" spans="2:9" ht="7.5" customHeight="1">
      <c r="B40" s="54"/>
      <c r="C40" s="55"/>
      <c r="D40" s="55"/>
      <c r="E40" s="55"/>
      <c r="F40" s="55"/>
      <c r="G40" s="55"/>
    </row>
    <row r="41" spans="2:9" ht="30.95" customHeight="1">
      <c r="B41" s="365" t="s">
        <v>138</v>
      </c>
      <c r="C41" s="365"/>
      <c r="D41" s="365"/>
      <c r="E41" s="365"/>
      <c r="F41" s="365"/>
      <c r="G41" s="365"/>
    </row>
    <row r="42" spans="2:9" ht="30.95" customHeight="1">
      <c r="B42" s="57"/>
      <c r="C42" s="57"/>
      <c r="D42" s="57"/>
      <c r="E42" s="57"/>
      <c r="F42" s="57"/>
      <c r="G42" s="57"/>
    </row>
    <row r="43" spans="2:9" ht="30.95" customHeight="1">
      <c r="B43" s="57"/>
      <c r="C43" s="57"/>
      <c r="D43" s="57"/>
      <c r="E43" s="57"/>
      <c r="F43" s="57"/>
      <c r="G43" s="57"/>
    </row>
    <row r="44" spans="2:9" ht="30.95" customHeight="1">
      <c r="B44" s="58"/>
      <c r="C44" s="58"/>
      <c r="D44" s="58"/>
      <c r="E44" s="58"/>
      <c r="F44" s="58"/>
      <c r="G44" s="58"/>
    </row>
    <row r="45" spans="2:9" ht="30.95" customHeight="1">
      <c r="B45" s="59"/>
      <c r="C45" s="59"/>
      <c r="D45" s="59"/>
      <c r="E45" s="59"/>
      <c r="F45" s="59"/>
      <c r="G45" s="59"/>
    </row>
    <row r="46" spans="2:9" ht="30.95" customHeight="1">
      <c r="B46" s="60"/>
      <c r="C46" s="60"/>
      <c r="D46" s="60"/>
      <c r="E46" s="60"/>
      <c r="F46" s="60"/>
      <c r="G46" s="60"/>
    </row>
    <row r="47" spans="2:9" ht="30.95" customHeight="1">
      <c r="B47" s="54"/>
      <c r="C47" s="55"/>
      <c r="D47" s="55"/>
      <c r="E47" s="55"/>
      <c r="F47" s="55"/>
      <c r="G47" s="55"/>
    </row>
    <row r="48" spans="2:9" ht="30.95" customHeight="1">
      <c r="B48" s="54"/>
      <c r="C48" s="55"/>
      <c r="D48" s="55"/>
      <c r="E48" s="55"/>
      <c r="F48" s="55"/>
      <c r="G48" s="55"/>
    </row>
    <row r="49" spans="2:7" ht="30.95" customHeight="1">
      <c r="B49" s="54"/>
      <c r="C49" s="55"/>
      <c r="D49" s="55"/>
      <c r="E49" s="55"/>
      <c r="F49" s="55"/>
      <c r="G49" s="55"/>
    </row>
    <row r="50" spans="2:7" ht="30.95" customHeight="1">
      <c r="B50" s="54"/>
      <c r="C50" s="55"/>
      <c r="D50" s="55"/>
      <c r="E50" s="55"/>
      <c r="F50" s="55"/>
      <c r="G50" s="55"/>
    </row>
    <row r="51" spans="2:7" ht="30.95" customHeight="1">
      <c r="B51" s="54"/>
      <c r="C51" s="55"/>
      <c r="D51" s="55"/>
      <c r="E51" s="55"/>
      <c r="F51" s="55"/>
      <c r="G51" s="55"/>
    </row>
    <row r="52" spans="2:7" ht="30.95" customHeight="1">
      <c r="B52" s="61"/>
      <c r="C52" s="53"/>
      <c r="D52" s="53"/>
      <c r="E52" s="53"/>
      <c r="F52" s="53"/>
      <c r="G52" s="53"/>
    </row>
    <row r="53" spans="2:7" ht="30.95" customHeight="1">
      <c r="B53" s="54"/>
      <c r="C53" s="55"/>
      <c r="D53" s="55"/>
      <c r="E53" s="55"/>
      <c r="F53" s="55"/>
      <c r="G53" s="55"/>
    </row>
    <row r="54" spans="2:7" ht="30.95" customHeight="1">
      <c r="B54" s="54"/>
      <c r="C54" s="55"/>
      <c r="D54" s="55"/>
      <c r="E54" s="55"/>
      <c r="F54" s="55"/>
      <c r="G54" s="55"/>
    </row>
    <row r="55" spans="2:7" ht="30.95" customHeight="1">
      <c r="B55" s="56"/>
      <c r="C55" s="55"/>
      <c r="D55" s="55"/>
      <c r="E55" s="55"/>
      <c r="F55" s="55"/>
      <c r="G55" s="55"/>
    </row>
  </sheetData>
  <mergeCells count="2">
    <mergeCell ref="B9:G9"/>
    <mergeCell ref="B41:G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B8:G106"/>
  <sheetViews>
    <sheetView showGridLines="0" topLeftCell="A41" workbookViewId="0">
      <selection activeCell="B11" sqref="B11:N11"/>
    </sheetView>
  </sheetViews>
  <sheetFormatPr baseColWidth="10" defaultRowHeight="12.75"/>
  <cols>
    <col min="1" max="1" width="5.7109375" style="45" customWidth="1"/>
    <col min="2" max="2" width="22.5703125" style="45" customWidth="1"/>
    <col min="3" max="3" width="14.85546875" style="45" customWidth="1"/>
    <col min="4" max="4" width="18.85546875" style="45" customWidth="1"/>
    <col min="5" max="5" width="19.42578125" style="45" customWidth="1"/>
    <col min="6" max="6" width="21.85546875" style="45" customWidth="1"/>
    <col min="7" max="7" width="15.5703125" style="45" customWidth="1"/>
    <col min="8" max="257" width="11.42578125" style="45"/>
    <col min="258" max="258" width="22.5703125" style="45" customWidth="1"/>
    <col min="259" max="259" width="14.7109375" style="45" customWidth="1"/>
    <col min="260" max="260" width="17.140625" style="45" customWidth="1"/>
    <col min="261" max="261" width="18.42578125" style="45" customWidth="1"/>
    <col min="262" max="262" width="15.42578125" style="45" customWidth="1"/>
    <col min="263" max="263" width="15.5703125" style="45" customWidth="1"/>
    <col min="264" max="513" width="11.42578125" style="45"/>
    <col min="514" max="514" width="22.5703125" style="45" customWidth="1"/>
    <col min="515" max="515" width="14.7109375" style="45" customWidth="1"/>
    <col min="516" max="516" width="17.140625" style="45" customWidth="1"/>
    <col min="517" max="517" width="18.42578125" style="45" customWidth="1"/>
    <col min="518" max="518" width="15.42578125" style="45" customWidth="1"/>
    <col min="519" max="519" width="15.5703125" style="45" customWidth="1"/>
    <col min="520" max="769" width="11.42578125" style="45"/>
    <col min="770" max="770" width="22.5703125" style="45" customWidth="1"/>
    <col min="771" max="771" width="14.7109375" style="45" customWidth="1"/>
    <col min="772" max="772" width="17.140625" style="45" customWidth="1"/>
    <col min="773" max="773" width="18.42578125" style="45" customWidth="1"/>
    <col min="774" max="774" width="15.42578125" style="45" customWidth="1"/>
    <col min="775" max="775" width="15.5703125" style="45" customWidth="1"/>
    <col min="776" max="1025" width="11.42578125" style="45"/>
    <col min="1026" max="1026" width="22.5703125" style="45" customWidth="1"/>
    <col min="1027" max="1027" width="14.7109375" style="45" customWidth="1"/>
    <col min="1028" max="1028" width="17.140625" style="45" customWidth="1"/>
    <col min="1029" max="1029" width="18.42578125" style="45" customWidth="1"/>
    <col min="1030" max="1030" width="15.42578125" style="45" customWidth="1"/>
    <col min="1031" max="1031" width="15.5703125" style="45" customWidth="1"/>
    <col min="1032" max="1281" width="11.42578125" style="45"/>
    <col min="1282" max="1282" width="22.5703125" style="45" customWidth="1"/>
    <col min="1283" max="1283" width="14.7109375" style="45" customWidth="1"/>
    <col min="1284" max="1284" width="17.140625" style="45" customWidth="1"/>
    <col min="1285" max="1285" width="18.42578125" style="45" customWidth="1"/>
    <col min="1286" max="1286" width="15.42578125" style="45" customWidth="1"/>
    <col min="1287" max="1287" width="15.5703125" style="45" customWidth="1"/>
    <col min="1288" max="1537" width="11.42578125" style="45"/>
    <col min="1538" max="1538" width="22.5703125" style="45" customWidth="1"/>
    <col min="1539" max="1539" width="14.7109375" style="45" customWidth="1"/>
    <col min="1540" max="1540" width="17.140625" style="45" customWidth="1"/>
    <col min="1541" max="1541" width="18.42578125" style="45" customWidth="1"/>
    <col min="1542" max="1542" width="15.42578125" style="45" customWidth="1"/>
    <col min="1543" max="1543" width="15.5703125" style="45" customWidth="1"/>
    <col min="1544" max="1793" width="11.42578125" style="45"/>
    <col min="1794" max="1794" width="22.5703125" style="45" customWidth="1"/>
    <col min="1795" max="1795" width="14.7109375" style="45" customWidth="1"/>
    <col min="1796" max="1796" width="17.140625" style="45" customWidth="1"/>
    <col min="1797" max="1797" width="18.42578125" style="45" customWidth="1"/>
    <col min="1798" max="1798" width="15.42578125" style="45" customWidth="1"/>
    <col min="1799" max="1799" width="15.5703125" style="45" customWidth="1"/>
    <col min="1800" max="2049" width="11.42578125" style="45"/>
    <col min="2050" max="2050" width="22.5703125" style="45" customWidth="1"/>
    <col min="2051" max="2051" width="14.7109375" style="45" customWidth="1"/>
    <col min="2052" max="2052" width="17.140625" style="45" customWidth="1"/>
    <col min="2053" max="2053" width="18.42578125" style="45" customWidth="1"/>
    <col min="2054" max="2054" width="15.42578125" style="45" customWidth="1"/>
    <col min="2055" max="2055" width="15.5703125" style="45" customWidth="1"/>
    <col min="2056" max="2305" width="11.42578125" style="45"/>
    <col min="2306" max="2306" width="22.5703125" style="45" customWidth="1"/>
    <col min="2307" max="2307" width="14.7109375" style="45" customWidth="1"/>
    <col min="2308" max="2308" width="17.140625" style="45" customWidth="1"/>
    <col min="2309" max="2309" width="18.42578125" style="45" customWidth="1"/>
    <col min="2310" max="2310" width="15.42578125" style="45" customWidth="1"/>
    <col min="2311" max="2311" width="15.5703125" style="45" customWidth="1"/>
    <col min="2312" max="2561" width="11.42578125" style="45"/>
    <col min="2562" max="2562" width="22.5703125" style="45" customWidth="1"/>
    <col min="2563" max="2563" width="14.7109375" style="45" customWidth="1"/>
    <col min="2564" max="2564" width="17.140625" style="45" customWidth="1"/>
    <col min="2565" max="2565" width="18.42578125" style="45" customWidth="1"/>
    <col min="2566" max="2566" width="15.42578125" style="45" customWidth="1"/>
    <col min="2567" max="2567" width="15.5703125" style="45" customWidth="1"/>
    <col min="2568" max="2817" width="11.42578125" style="45"/>
    <col min="2818" max="2818" width="22.5703125" style="45" customWidth="1"/>
    <col min="2819" max="2819" width="14.7109375" style="45" customWidth="1"/>
    <col min="2820" max="2820" width="17.140625" style="45" customWidth="1"/>
    <col min="2821" max="2821" width="18.42578125" style="45" customWidth="1"/>
    <col min="2822" max="2822" width="15.42578125" style="45" customWidth="1"/>
    <col min="2823" max="2823" width="15.5703125" style="45" customWidth="1"/>
    <col min="2824" max="3073" width="11.42578125" style="45"/>
    <col min="3074" max="3074" width="22.5703125" style="45" customWidth="1"/>
    <col min="3075" max="3075" width="14.7109375" style="45" customWidth="1"/>
    <col min="3076" max="3076" width="17.140625" style="45" customWidth="1"/>
    <col min="3077" max="3077" width="18.42578125" style="45" customWidth="1"/>
    <col min="3078" max="3078" width="15.42578125" style="45" customWidth="1"/>
    <col min="3079" max="3079" width="15.5703125" style="45" customWidth="1"/>
    <col min="3080" max="3329" width="11.42578125" style="45"/>
    <col min="3330" max="3330" width="22.5703125" style="45" customWidth="1"/>
    <col min="3331" max="3331" width="14.7109375" style="45" customWidth="1"/>
    <col min="3332" max="3332" width="17.140625" style="45" customWidth="1"/>
    <col min="3333" max="3333" width="18.42578125" style="45" customWidth="1"/>
    <col min="3334" max="3334" width="15.42578125" style="45" customWidth="1"/>
    <col min="3335" max="3335" width="15.5703125" style="45" customWidth="1"/>
    <col min="3336" max="3585" width="11.42578125" style="45"/>
    <col min="3586" max="3586" width="22.5703125" style="45" customWidth="1"/>
    <col min="3587" max="3587" width="14.7109375" style="45" customWidth="1"/>
    <col min="3588" max="3588" width="17.140625" style="45" customWidth="1"/>
    <col min="3589" max="3589" width="18.42578125" style="45" customWidth="1"/>
    <col min="3590" max="3590" width="15.42578125" style="45" customWidth="1"/>
    <col min="3591" max="3591" width="15.5703125" style="45" customWidth="1"/>
    <col min="3592" max="3841" width="11.42578125" style="45"/>
    <col min="3842" max="3842" width="22.5703125" style="45" customWidth="1"/>
    <col min="3843" max="3843" width="14.7109375" style="45" customWidth="1"/>
    <col min="3844" max="3844" width="17.140625" style="45" customWidth="1"/>
    <col min="3845" max="3845" width="18.42578125" style="45" customWidth="1"/>
    <col min="3846" max="3846" width="15.42578125" style="45" customWidth="1"/>
    <col min="3847" max="3847" width="15.5703125" style="45" customWidth="1"/>
    <col min="3848" max="4097" width="11.42578125" style="45"/>
    <col min="4098" max="4098" width="22.5703125" style="45" customWidth="1"/>
    <col min="4099" max="4099" width="14.7109375" style="45" customWidth="1"/>
    <col min="4100" max="4100" width="17.140625" style="45" customWidth="1"/>
    <col min="4101" max="4101" width="18.42578125" style="45" customWidth="1"/>
    <col min="4102" max="4102" width="15.42578125" style="45" customWidth="1"/>
    <col min="4103" max="4103" width="15.5703125" style="45" customWidth="1"/>
    <col min="4104" max="4353" width="11.42578125" style="45"/>
    <col min="4354" max="4354" width="22.5703125" style="45" customWidth="1"/>
    <col min="4355" max="4355" width="14.7109375" style="45" customWidth="1"/>
    <col min="4356" max="4356" width="17.140625" style="45" customWidth="1"/>
    <col min="4357" max="4357" width="18.42578125" style="45" customWidth="1"/>
    <col min="4358" max="4358" width="15.42578125" style="45" customWidth="1"/>
    <col min="4359" max="4359" width="15.5703125" style="45" customWidth="1"/>
    <col min="4360" max="4609" width="11.42578125" style="45"/>
    <col min="4610" max="4610" width="22.5703125" style="45" customWidth="1"/>
    <col min="4611" max="4611" width="14.7109375" style="45" customWidth="1"/>
    <col min="4612" max="4612" width="17.140625" style="45" customWidth="1"/>
    <col min="4613" max="4613" width="18.42578125" style="45" customWidth="1"/>
    <col min="4614" max="4614" width="15.42578125" style="45" customWidth="1"/>
    <col min="4615" max="4615" width="15.5703125" style="45" customWidth="1"/>
    <col min="4616" max="4865" width="11.42578125" style="45"/>
    <col min="4866" max="4866" width="22.5703125" style="45" customWidth="1"/>
    <col min="4867" max="4867" width="14.7109375" style="45" customWidth="1"/>
    <col min="4868" max="4868" width="17.140625" style="45" customWidth="1"/>
    <col min="4869" max="4869" width="18.42578125" style="45" customWidth="1"/>
    <col min="4870" max="4870" width="15.42578125" style="45" customWidth="1"/>
    <col min="4871" max="4871" width="15.5703125" style="45" customWidth="1"/>
    <col min="4872" max="5121" width="11.42578125" style="45"/>
    <col min="5122" max="5122" width="22.5703125" style="45" customWidth="1"/>
    <col min="5123" max="5123" width="14.7109375" style="45" customWidth="1"/>
    <col min="5124" max="5124" width="17.140625" style="45" customWidth="1"/>
    <col min="5125" max="5125" width="18.42578125" style="45" customWidth="1"/>
    <col min="5126" max="5126" width="15.42578125" style="45" customWidth="1"/>
    <col min="5127" max="5127" width="15.5703125" style="45" customWidth="1"/>
    <col min="5128" max="5377" width="11.42578125" style="45"/>
    <col min="5378" max="5378" width="22.5703125" style="45" customWidth="1"/>
    <col min="5379" max="5379" width="14.7109375" style="45" customWidth="1"/>
    <col min="5380" max="5380" width="17.140625" style="45" customWidth="1"/>
    <col min="5381" max="5381" width="18.42578125" style="45" customWidth="1"/>
    <col min="5382" max="5382" width="15.42578125" style="45" customWidth="1"/>
    <col min="5383" max="5383" width="15.5703125" style="45" customWidth="1"/>
    <col min="5384" max="5633" width="11.42578125" style="45"/>
    <col min="5634" max="5634" width="22.5703125" style="45" customWidth="1"/>
    <col min="5635" max="5635" width="14.7109375" style="45" customWidth="1"/>
    <col min="5636" max="5636" width="17.140625" style="45" customWidth="1"/>
    <col min="5637" max="5637" width="18.42578125" style="45" customWidth="1"/>
    <col min="5638" max="5638" width="15.42578125" style="45" customWidth="1"/>
    <col min="5639" max="5639" width="15.5703125" style="45" customWidth="1"/>
    <col min="5640" max="5889" width="11.42578125" style="45"/>
    <col min="5890" max="5890" width="22.5703125" style="45" customWidth="1"/>
    <col min="5891" max="5891" width="14.7109375" style="45" customWidth="1"/>
    <col min="5892" max="5892" width="17.140625" style="45" customWidth="1"/>
    <col min="5893" max="5893" width="18.42578125" style="45" customWidth="1"/>
    <col min="5894" max="5894" width="15.42578125" style="45" customWidth="1"/>
    <col min="5895" max="5895" width="15.5703125" style="45" customWidth="1"/>
    <col min="5896" max="6145" width="11.42578125" style="45"/>
    <col min="6146" max="6146" width="22.5703125" style="45" customWidth="1"/>
    <col min="6147" max="6147" width="14.7109375" style="45" customWidth="1"/>
    <col min="6148" max="6148" width="17.140625" style="45" customWidth="1"/>
    <col min="6149" max="6149" width="18.42578125" style="45" customWidth="1"/>
    <col min="6150" max="6150" width="15.42578125" style="45" customWidth="1"/>
    <col min="6151" max="6151" width="15.5703125" style="45" customWidth="1"/>
    <col min="6152" max="6401" width="11.42578125" style="45"/>
    <col min="6402" max="6402" width="22.5703125" style="45" customWidth="1"/>
    <col min="6403" max="6403" width="14.7109375" style="45" customWidth="1"/>
    <col min="6404" max="6404" width="17.140625" style="45" customWidth="1"/>
    <col min="6405" max="6405" width="18.42578125" style="45" customWidth="1"/>
    <col min="6406" max="6406" width="15.42578125" style="45" customWidth="1"/>
    <col min="6407" max="6407" width="15.5703125" style="45" customWidth="1"/>
    <col min="6408" max="6657" width="11.42578125" style="45"/>
    <col min="6658" max="6658" width="22.5703125" style="45" customWidth="1"/>
    <col min="6659" max="6659" width="14.7109375" style="45" customWidth="1"/>
    <col min="6660" max="6660" width="17.140625" style="45" customWidth="1"/>
    <col min="6661" max="6661" width="18.42578125" style="45" customWidth="1"/>
    <col min="6662" max="6662" width="15.42578125" style="45" customWidth="1"/>
    <col min="6663" max="6663" width="15.5703125" style="45" customWidth="1"/>
    <col min="6664" max="6913" width="11.42578125" style="45"/>
    <col min="6914" max="6914" width="22.5703125" style="45" customWidth="1"/>
    <col min="6915" max="6915" width="14.7109375" style="45" customWidth="1"/>
    <col min="6916" max="6916" width="17.140625" style="45" customWidth="1"/>
    <col min="6917" max="6917" width="18.42578125" style="45" customWidth="1"/>
    <col min="6918" max="6918" width="15.42578125" style="45" customWidth="1"/>
    <col min="6919" max="6919" width="15.5703125" style="45" customWidth="1"/>
    <col min="6920" max="7169" width="11.42578125" style="45"/>
    <col min="7170" max="7170" width="22.5703125" style="45" customWidth="1"/>
    <col min="7171" max="7171" width="14.7109375" style="45" customWidth="1"/>
    <col min="7172" max="7172" width="17.140625" style="45" customWidth="1"/>
    <col min="7173" max="7173" width="18.42578125" style="45" customWidth="1"/>
    <col min="7174" max="7174" width="15.42578125" style="45" customWidth="1"/>
    <col min="7175" max="7175" width="15.5703125" style="45" customWidth="1"/>
    <col min="7176" max="7425" width="11.42578125" style="45"/>
    <col min="7426" max="7426" width="22.5703125" style="45" customWidth="1"/>
    <col min="7427" max="7427" width="14.7109375" style="45" customWidth="1"/>
    <col min="7428" max="7428" width="17.140625" style="45" customWidth="1"/>
    <col min="7429" max="7429" width="18.42578125" style="45" customWidth="1"/>
    <col min="7430" max="7430" width="15.42578125" style="45" customWidth="1"/>
    <col min="7431" max="7431" width="15.5703125" style="45" customWidth="1"/>
    <col min="7432" max="7681" width="11.42578125" style="45"/>
    <col min="7682" max="7682" width="22.5703125" style="45" customWidth="1"/>
    <col min="7683" max="7683" width="14.7109375" style="45" customWidth="1"/>
    <col min="7684" max="7684" width="17.140625" style="45" customWidth="1"/>
    <col min="7685" max="7685" width="18.42578125" style="45" customWidth="1"/>
    <col min="7686" max="7686" width="15.42578125" style="45" customWidth="1"/>
    <col min="7687" max="7687" width="15.5703125" style="45" customWidth="1"/>
    <col min="7688" max="7937" width="11.42578125" style="45"/>
    <col min="7938" max="7938" width="22.5703125" style="45" customWidth="1"/>
    <col min="7939" max="7939" width="14.7109375" style="45" customWidth="1"/>
    <col min="7940" max="7940" width="17.140625" style="45" customWidth="1"/>
    <col min="7941" max="7941" width="18.42578125" style="45" customWidth="1"/>
    <col min="7942" max="7942" width="15.42578125" style="45" customWidth="1"/>
    <col min="7943" max="7943" width="15.5703125" style="45" customWidth="1"/>
    <col min="7944" max="8193" width="11.42578125" style="45"/>
    <col min="8194" max="8194" width="22.5703125" style="45" customWidth="1"/>
    <col min="8195" max="8195" width="14.7109375" style="45" customWidth="1"/>
    <col min="8196" max="8196" width="17.140625" style="45" customWidth="1"/>
    <col min="8197" max="8197" width="18.42578125" style="45" customWidth="1"/>
    <col min="8198" max="8198" width="15.42578125" style="45" customWidth="1"/>
    <col min="8199" max="8199" width="15.5703125" style="45" customWidth="1"/>
    <col min="8200" max="8449" width="11.42578125" style="45"/>
    <col min="8450" max="8450" width="22.5703125" style="45" customWidth="1"/>
    <col min="8451" max="8451" width="14.7109375" style="45" customWidth="1"/>
    <col min="8452" max="8452" width="17.140625" style="45" customWidth="1"/>
    <col min="8453" max="8453" width="18.42578125" style="45" customWidth="1"/>
    <col min="8454" max="8454" width="15.42578125" style="45" customWidth="1"/>
    <col min="8455" max="8455" width="15.5703125" style="45" customWidth="1"/>
    <col min="8456" max="8705" width="11.42578125" style="45"/>
    <col min="8706" max="8706" width="22.5703125" style="45" customWidth="1"/>
    <col min="8707" max="8707" width="14.7109375" style="45" customWidth="1"/>
    <col min="8708" max="8708" width="17.140625" style="45" customWidth="1"/>
    <col min="8709" max="8709" width="18.42578125" style="45" customWidth="1"/>
    <col min="8710" max="8710" width="15.42578125" style="45" customWidth="1"/>
    <col min="8711" max="8711" width="15.5703125" style="45" customWidth="1"/>
    <col min="8712" max="8961" width="11.42578125" style="45"/>
    <col min="8962" max="8962" width="22.5703125" style="45" customWidth="1"/>
    <col min="8963" max="8963" width="14.7109375" style="45" customWidth="1"/>
    <col min="8964" max="8964" width="17.140625" style="45" customWidth="1"/>
    <col min="8965" max="8965" width="18.42578125" style="45" customWidth="1"/>
    <col min="8966" max="8966" width="15.42578125" style="45" customWidth="1"/>
    <col min="8967" max="8967" width="15.5703125" style="45" customWidth="1"/>
    <col min="8968" max="9217" width="11.42578125" style="45"/>
    <col min="9218" max="9218" width="22.5703125" style="45" customWidth="1"/>
    <col min="9219" max="9219" width="14.7109375" style="45" customWidth="1"/>
    <col min="9220" max="9220" width="17.140625" style="45" customWidth="1"/>
    <col min="9221" max="9221" width="18.42578125" style="45" customWidth="1"/>
    <col min="9222" max="9222" width="15.42578125" style="45" customWidth="1"/>
    <col min="9223" max="9223" width="15.5703125" style="45" customWidth="1"/>
    <col min="9224" max="9473" width="11.42578125" style="45"/>
    <col min="9474" max="9474" width="22.5703125" style="45" customWidth="1"/>
    <col min="9475" max="9475" width="14.7109375" style="45" customWidth="1"/>
    <col min="9476" max="9476" width="17.140625" style="45" customWidth="1"/>
    <col min="9477" max="9477" width="18.42578125" style="45" customWidth="1"/>
    <col min="9478" max="9478" width="15.42578125" style="45" customWidth="1"/>
    <col min="9479" max="9479" width="15.5703125" style="45" customWidth="1"/>
    <col min="9480" max="9729" width="11.42578125" style="45"/>
    <col min="9730" max="9730" width="22.5703125" style="45" customWidth="1"/>
    <col min="9731" max="9731" width="14.7109375" style="45" customWidth="1"/>
    <col min="9732" max="9732" width="17.140625" style="45" customWidth="1"/>
    <col min="9733" max="9733" width="18.42578125" style="45" customWidth="1"/>
    <col min="9734" max="9734" width="15.42578125" style="45" customWidth="1"/>
    <col min="9735" max="9735" width="15.5703125" style="45" customWidth="1"/>
    <col min="9736" max="9985" width="11.42578125" style="45"/>
    <col min="9986" max="9986" width="22.5703125" style="45" customWidth="1"/>
    <col min="9987" max="9987" width="14.7109375" style="45" customWidth="1"/>
    <col min="9988" max="9988" width="17.140625" style="45" customWidth="1"/>
    <col min="9989" max="9989" width="18.42578125" style="45" customWidth="1"/>
    <col min="9990" max="9990" width="15.42578125" style="45" customWidth="1"/>
    <col min="9991" max="9991" width="15.5703125" style="45" customWidth="1"/>
    <col min="9992" max="10241" width="11.42578125" style="45"/>
    <col min="10242" max="10242" width="22.5703125" style="45" customWidth="1"/>
    <col min="10243" max="10243" width="14.7109375" style="45" customWidth="1"/>
    <col min="10244" max="10244" width="17.140625" style="45" customWidth="1"/>
    <col min="10245" max="10245" width="18.42578125" style="45" customWidth="1"/>
    <col min="10246" max="10246" width="15.42578125" style="45" customWidth="1"/>
    <col min="10247" max="10247" width="15.5703125" style="45" customWidth="1"/>
    <col min="10248" max="10497" width="11.42578125" style="45"/>
    <col min="10498" max="10498" width="22.5703125" style="45" customWidth="1"/>
    <col min="10499" max="10499" width="14.7109375" style="45" customWidth="1"/>
    <col min="10500" max="10500" width="17.140625" style="45" customWidth="1"/>
    <col min="10501" max="10501" width="18.42578125" style="45" customWidth="1"/>
    <col min="10502" max="10502" width="15.42578125" style="45" customWidth="1"/>
    <col min="10503" max="10503" width="15.5703125" style="45" customWidth="1"/>
    <col min="10504" max="10753" width="11.42578125" style="45"/>
    <col min="10754" max="10754" width="22.5703125" style="45" customWidth="1"/>
    <col min="10755" max="10755" width="14.7109375" style="45" customWidth="1"/>
    <col min="10756" max="10756" width="17.140625" style="45" customWidth="1"/>
    <col min="10757" max="10757" width="18.42578125" style="45" customWidth="1"/>
    <col min="10758" max="10758" width="15.42578125" style="45" customWidth="1"/>
    <col min="10759" max="10759" width="15.5703125" style="45" customWidth="1"/>
    <col min="10760" max="11009" width="11.42578125" style="45"/>
    <col min="11010" max="11010" width="22.5703125" style="45" customWidth="1"/>
    <col min="11011" max="11011" width="14.7109375" style="45" customWidth="1"/>
    <col min="11012" max="11012" width="17.140625" style="45" customWidth="1"/>
    <col min="11013" max="11013" width="18.42578125" style="45" customWidth="1"/>
    <col min="11014" max="11014" width="15.42578125" style="45" customWidth="1"/>
    <col min="11015" max="11015" width="15.5703125" style="45" customWidth="1"/>
    <col min="11016" max="11265" width="11.42578125" style="45"/>
    <col min="11266" max="11266" width="22.5703125" style="45" customWidth="1"/>
    <col min="11267" max="11267" width="14.7109375" style="45" customWidth="1"/>
    <col min="11268" max="11268" width="17.140625" style="45" customWidth="1"/>
    <col min="11269" max="11269" width="18.42578125" style="45" customWidth="1"/>
    <col min="11270" max="11270" width="15.42578125" style="45" customWidth="1"/>
    <col min="11271" max="11271" width="15.5703125" style="45" customWidth="1"/>
    <col min="11272" max="11521" width="11.42578125" style="45"/>
    <col min="11522" max="11522" width="22.5703125" style="45" customWidth="1"/>
    <col min="11523" max="11523" width="14.7109375" style="45" customWidth="1"/>
    <col min="11524" max="11524" width="17.140625" style="45" customWidth="1"/>
    <col min="11525" max="11525" width="18.42578125" style="45" customWidth="1"/>
    <col min="11526" max="11526" width="15.42578125" style="45" customWidth="1"/>
    <col min="11527" max="11527" width="15.5703125" style="45" customWidth="1"/>
    <col min="11528" max="11777" width="11.42578125" style="45"/>
    <col min="11778" max="11778" width="22.5703125" style="45" customWidth="1"/>
    <col min="11779" max="11779" width="14.7109375" style="45" customWidth="1"/>
    <col min="11780" max="11780" width="17.140625" style="45" customWidth="1"/>
    <col min="11781" max="11781" width="18.42578125" style="45" customWidth="1"/>
    <col min="11782" max="11782" width="15.42578125" style="45" customWidth="1"/>
    <col min="11783" max="11783" width="15.5703125" style="45" customWidth="1"/>
    <col min="11784" max="12033" width="11.42578125" style="45"/>
    <col min="12034" max="12034" width="22.5703125" style="45" customWidth="1"/>
    <col min="12035" max="12035" width="14.7109375" style="45" customWidth="1"/>
    <col min="12036" max="12036" width="17.140625" style="45" customWidth="1"/>
    <col min="12037" max="12037" width="18.42578125" style="45" customWidth="1"/>
    <col min="12038" max="12038" width="15.42578125" style="45" customWidth="1"/>
    <col min="12039" max="12039" width="15.5703125" style="45" customWidth="1"/>
    <col min="12040" max="12289" width="11.42578125" style="45"/>
    <col min="12290" max="12290" width="22.5703125" style="45" customWidth="1"/>
    <col min="12291" max="12291" width="14.7109375" style="45" customWidth="1"/>
    <col min="12292" max="12292" width="17.140625" style="45" customWidth="1"/>
    <col min="12293" max="12293" width="18.42578125" style="45" customWidth="1"/>
    <col min="12294" max="12294" width="15.42578125" style="45" customWidth="1"/>
    <col min="12295" max="12295" width="15.5703125" style="45" customWidth="1"/>
    <col min="12296" max="12545" width="11.42578125" style="45"/>
    <col min="12546" max="12546" width="22.5703125" style="45" customWidth="1"/>
    <col min="12547" max="12547" width="14.7109375" style="45" customWidth="1"/>
    <col min="12548" max="12548" width="17.140625" style="45" customWidth="1"/>
    <col min="12549" max="12549" width="18.42578125" style="45" customWidth="1"/>
    <col min="12550" max="12550" width="15.42578125" style="45" customWidth="1"/>
    <col min="12551" max="12551" width="15.5703125" style="45" customWidth="1"/>
    <col min="12552" max="12801" width="11.42578125" style="45"/>
    <col min="12802" max="12802" width="22.5703125" style="45" customWidth="1"/>
    <col min="12803" max="12803" width="14.7109375" style="45" customWidth="1"/>
    <col min="12804" max="12804" width="17.140625" style="45" customWidth="1"/>
    <col min="12805" max="12805" width="18.42578125" style="45" customWidth="1"/>
    <col min="12806" max="12806" width="15.42578125" style="45" customWidth="1"/>
    <col min="12807" max="12807" width="15.5703125" style="45" customWidth="1"/>
    <col min="12808" max="13057" width="11.42578125" style="45"/>
    <col min="13058" max="13058" width="22.5703125" style="45" customWidth="1"/>
    <col min="13059" max="13059" width="14.7109375" style="45" customWidth="1"/>
    <col min="13060" max="13060" width="17.140625" style="45" customWidth="1"/>
    <col min="13061" max="13061" width="18.42578125" style="45" customWidth="1"/>
    <col min="13062" max="13062" width="15.42578125" style="45" customWidth="1"/>
    <col min="13063" max="13063" width="15.5703125" style="45" customWidth="1"/>
    <col min="13064" max="13313" width="11.42578125" style="45"/>
    <col min="13314" max="13314" width="22.5703125" style="45" customWidth="1"/>
    <col min="13315" max="13315" width="14.7109375" style="45" customWidth="1"/>
    <col min="13316" max="13316" width="17.140625" style="45" customWidth="1"/>
    <col min="13317" max="13317" width="18.42578125" style="45" customWidth="1"/>
    <col min="13318" max="13318" width="15.42578125" style="45" customWidth="1"/>
    <col min="13319" max="13319" width="15.5703125" style="45" customWidth="1"/>
    <col min="13320" max="13569" width="11.42578125" style="45"/>
    <col min="13570" max="13570" width="22.5703125" style="45" customWidth="1"/>
    <col min="13571" max="13571" width="14.7109375" style="45" customWidth="1"/>
    <col min="13572" max="13572" width="17.140625" style="45" customWidth="1"/>
    <col min="13573" max="13573" width="18.42578125" style="45" customWidth="1"/>
    <col min="13574" max="13574" width="15.42578125" style="45" customWidth="1"/>
    <col min="13575" max="13575" width="15.5703125" style="45" customWidth="1"/>
    <col min="13576" max="13825" width="11.42578125" style="45"/>
    <col min="13826" max="13826" width="22.5703125" style="45" customWidth="1"/>
    <col min="13827" max="13827" width="14.7109375" style="45" customWidth="1"/>
    <col min="13828" max="13828" width="17.140625" style="45" customWidth="1"/>
    <col min="13829" max="13829" width="18.42578125" style="45" customWidth="1"/>
    <col min="13830" max="13830" width="15.42578125" style="45" customWidth="1"/>
    <col min="13831" max="13831" width="15.5703125" style="45" customWidth="1"/>
    <col min="13832" max="14081" width="11.42578125" style="45"/>
    <col min="14082" max="14082" width="22.5703125" style="45" customWidth="1"/>
    <col min="14083" max="14083" width="14.7109375" style="45" customWidth="1"/>
    <col min="14084" max="14084" width="17.140625" style="45" customWidth="1"/>
    <col min="14085" max="14085" width="18.42578125" style="45" customWidth="1"/>
    <col min="14086" max="14086" width="15.42578125" style="45" customWidth="1"/>
    <col min="14087" max="14087" width="15.5703125" style="45" customWidth="1"/>
    <col min="14088" max="14337" width="11.42578125" style="45"/>
    <col min="14338" max="14338" width="22.5703125" style="45" customWidth="1"/>
    <col min="14339" max="14339" width="14.7109375" style="45" customWidth="1"/>
    <col min="14340" max="14340" width="17.140625" style="45" customWidth="1"/>
    <col min="14341" max="14341" width="18.42578125" style="45" customWidth="1"/>
    <col min="14342" max="14342" width="15.42578125" style="45" customWidth="1"/>
    <col min="14343" max="14343" width="15.5703125" style="45" customWidth="1"/>
    <col min="14344" max="14593" width="11.42578125" style="45"/>
    <col min="14594" max="14594" width="22.5703125" style="45" customWidth="1"/>
    <col min="14595" max="14595" width="14.7109375" style="45" customWidth="1"/>
    <col min="14596" max="14596" width="17.140625" style="45" customWidth="1"/>
    <col min="14597" max="14597" width="18.42578125" style="45" customWidth="1"/>
    <col min="14598" max="14598" width="15.42578125" style="45" customWidth="1"/>
    <col min="14599" max="14599" width="15.5703125" style="45" customWidth="1"/>
    <col min="14600" max="14849" width="11.42578125" style="45"/>
    <col min="14850" max="14850" width="22.5703125" style="45" customWidth="1"/>
    <col min="14851" max="14851" width="14.7109375" style="45" customWidth="1"/>
    <col min="14852" max="14852" width="17.140625" style="45" customWidth="1"/>
    <col min="14853" max="14853" width="18.42578125" style="45" customWidth="1"/>
    <col min="14854" max="14854" width="15.42578125" style="45" customWidth="1"/>
    <col min="14855" max="14855" width="15.5703125" style="45" customWidth="1"/>
    <col min="14856" max="15105" width="11.42578125" style="45"/>
    <col min="15106" max="15106" width="22.5703125" style="45" customWidth="1"/>
    <col min="15107" max="15107" width="14.7109375" style="45" customWidth="1"/>
    <col min="15108" max="15108" width="17.140625" style="45" customWidth="1"/>
    <col min="15109" max="15109" width="18.42578125" style="45" customWidth="1"/>
    <col min="15110" max="15110" width="15.42578125" style="45" customWidth="1"/>
    <col min="15111" max="15111" width="15.5703125" style="45" customWidth="1"/>
    <col min="15112" max="15361" width="11.42578125" style="45"/>
    <col min="15362" max="15362" width="22.5703125" style="45" customWidth="1"/>
    <col min="15363" max="15363" width="14.7109375" style="45" customWidth="1"/>
    <col min="15364" max="15364" width="17.140625" style="45" customWidth="1"/>
    <col min="15365" max="15365" width="18.42578125" style="45" customWidth="1"/>
    <col min="15366" max="15366" width="15.42578125" style="45" customWidth="1"/>
    <col min="15367" max="15367" width="15.5703125" style="45" customWidth="1"/>
    <col min="15368" max="15617" width="11.42578125" style="45"/>
    <col min="15618" max="15618" width="22.5703125" style="45" customWidth="1"/>
    <col min="15619" max="15619" width="14.7109375" style="45" customWidth="1"/>
    <col min="15620" max="15620" width="17.140625" style="45" customWidth="1"/>
    <col min="15621" max="15621" width="18.42578125" style="45" customWidth="1"/>
    <col min="15622" max="15622" width="15.42578125" style="45" customWidth="1"/>
    <col min="15623" max="15623" width="15.5703125" style="45" customWidth="1"/>
    <col min="15624" max="15873" width="11.42578125" style="45"/>
    <col min="15874" max="15874" width="22.5703125" style="45" customWidth="1"/>
    <col min="15875" max="15875" width="14.7109375" style="45" customWidth="1"/>
    <col min="15876" max="15876" width="17.140625" style="45" customWidth="1"/>
    <col min="15877" max="15877" width="18.42578125" style="45" customWidth="1"/>
    <col min="15878" max="15878" width="15.42578125" style="45" customWidth="1"/>
    <col min="15879" max="15879" width="15.5703125" style="45" customWidth="1"/>
    <col min="15880" max="16129" width="11.42578125" style="45"/>
    <col min="16130" max="16130" width="22.5703125" style="45" customWidth="1"/>
    <col min="16131" max="16131" width="14.7109375" style="45" customWidth="1"/>
    <col min="16132" max="16132" width="17.140625" style="45" customWidth="1"/>
    <col min="16133" max="16133" width="18.42578125" style="45" customWidth="1"/>
    <col min="16134" max="16134" width="15.42578125" style="45" customWidth="1"/>
    <col min="16135" max="16135" width="15.5703125" style="45" customWidth="1"/>
    <col min="16136" max="16384" width="11.42578125" style="45"/>
  </cols>
  <sheetData>
    <row r="8" spans="2:7" ht="8.25" customHeight="1" thickBot="1"/>
    <row r="9" spans="2:7" ht="30" customHeight="1" thickBot="1">
      <c r="B9" s="362" t="s">
        <v>182</v>
      </c>
      <c r="C9" s="366"/>
      <c r="D9" s="366"/>
      <c r="E9" s="366"/>
      <c r="F9" s="366"/>
      <c r="G9" s="367"/>
    </row>
    <row r="10" spans="2:7">
      <c r="B10" s="81"/>
      <c r="C10" s="81"/>
      <c r="D10" s="81"/>
      <c r="E10" s="81"/>
      <c r="F10" s="81"/>
      <c r="G10" s="81"/>
    </row>
    <row r="11" spans="2:7" ht="30" customHeight="1">
      <c r="B11" s="82" t="s">
        <v>40</v>
      </c>
      <c r="C11" s="82" t="s">
        <v>1</v>
      </c>
      <c r="D11" s="82" t="s">
        <v>2</v>
      </c>
      <c r="E11" s="82" t="s">
        <v>3</v>
      </c>
      <c r="F11" s="82" t="s">
        <v>41</v>
      </c>
      <c r="G11" s="83" t="s">
        <v>17</v>
      </c>
    </row>
    <row r="12" spans="2:7" ht="27.95" customHeight="1">
      <c r="B12" s="84" t="s">
        <v>42</v>
      </c>
      <c r="C12" s="80">
        <v>2</v>
      </c>
      <c r="D12" s="80">
        <v>0</v>
      </c>
      <c r="E12" s="226">
        <v>0</v>
      </c>
      <c r="F12" s="80">
        <v>0</v>
      </c>
      <c r="G12" s="202">
        <f t="shared" ref="G12:G35" si="0">SUM(C12:F12)</f>
        <v>2</v>
      </c>
    </row>
    <row r="13" spans="2:7" ht="27.95" customHeight="1">
      <c r="B13" s="84" t="s">
        <v>43</v>
      </c>
      <c r="C13" s="80">
        <v>6</v>
      </c>
      <c r="D13" s="80">
        <v>0</v>
      </c>
      <c r="E13" s="80">
        <v>0</v>
      </c>
      <c r="F13" s="80">
        <v>0</v>
      </c>
      <c r="G13" s="202">
        <f t="shared" si="0"/>
        <v>6</v>
      </c>
    </row>
    <row r="14" spans="2:7" ht="27.95" customHeight="1">
      <c r="B14" s="84" t="s">
        <v>44</v>
      </c>
      <c r="C14" s="80">
        <v>10</v>
      </c>
      <c r="D14" s="80">
        <v>0</v>
      </c>
      <c r="E14" s="80">
        <v>0</v>
      </c>
      <c r="F14" s="80">
        <v>0</v>
      </c>
      <c r="G14" s="202">
        <f t="shared" si="0"/>
        <v>10</v>
      </c>
    </row>
    <row r="15" spans="2:7" ht="27.95" customHeight="1">
      <c r="B15" s="84" t="s">
        <v>45</v>
      </c>
      <c r="C15" s="80">
        <v>2</v>
      </c>
      <c r="D15" s="80">
        <v>0</v>
      </c>
      <c r="E15" s="80">
        <v>0</v>
      </c>
      <c r="F15" s="80">
        <v>0</v>
      </c>
      <c r="G15" s="202">
        <f t="shared" si="0"/>
        <v>2</v>
      </c>
    </row>
    <row r="16" spans="2:7" ht="27.95" customHeight="1">
      <c r="B16" s="84" t="s">
        <v>46</v>
      </c>
      <c r="C16" s="80">
        <v>1</v>
      </c>
      <c r="D16" s="80">
        <v>0</v>
      </c>
      <c r="E16" s="80">
        <v>0</v>
      </c>
      <c r="F16" s="80">
        <v>0</v>
      </c>
      <c r="G16" s="202">
        <f t="shared" si="0"/>
        <v>1</v>
      </c>
    </row>
    <row r="17" spans="2:7" ht="27.95" customHeight="1">
      <c r="B17" s="84" t="s">
        <v>47</v>
      </c>
      <c r="C17" s="80">
        <v>1</v>
      </c>
      <c r="D17" s="80">
        <v>0</v>
      </c>
      <c r="E17" s="80">
        <v>0</v>
      </c>
      <c r="F17" s="80">
        <v>0</v>
      </c>
      <c r="G17" s="202">
        <f t="shared" si="0"/>
        <v>1</v>
      </c>
    </row>
    <row r="18" spans="2:7" ht="27.95" customHeight="1">
      <c r="B18" s="84" t="s">
        <v>48</v>
      </c>
      <c r="C18" s="80">
        <v>1</v>
      </c>
      <c r="D18" s="80">
        <v>0</v>
      </c>
      <c r="E18" s="80">
        <v>1</v>
      </c>
      <c r="F18" s="80">
        <v>0</v>
      </c>
      <c r="G18" s="202">
        <f t="shared" si="0"/>
        <v>2</v>
      </c>
    </row>
    <row r="19" spans="2:7" ht="27.95" customHeight="1">
      <c r="B19" s="84" t="s">
        <v>49</v>
      </c>
      <c r="C19" s="80">
        <v>16</v>
      </c>
      <c r="D19" s="80">
        <v>0</v>
      </c>
      <c r="E19" s="80">
        <v>0</v>
      </c>
      <c r="F19" s="80">
        <v>0</v>
      </c>
      <c r="G19" s="202">
        <f t="shared" si="0"/>
        <v>16</v>
      </c>
    </row>
    <row r="20" spans="2:7" ht="27.95" customHeight="1">
      <c r="B20" s="84" t="s">
        <v>50</v>
      </c>
      <c r="C20" s="80">
        <v>31</v>
      </c>
      <c r="D20" s="80">
        <v>0</v>
      </c>
      <c r="E20" s="80">
        <v>1</v>
      </c>
      <c r="F20" s="80">
        <v>0</v>
      </c>
      <c r="G20" s="202">
        <f t="shared" si="0"/>
        <v>32</v>
      </c>
    </row>
    <row r="21" spans="2:7" ht="27.95" customHeight="1">
      <c r="B21" s="84" t="s">
        <v>51</v>
      </c>
      <c r="C21" s="80">
        <v>23</v>
      </c>
      <c r="D21" s="80">
        <v>0</v>
      </c>
      <c r="E21" s="80">
        <v>1</v>
      </c>
      <c r="F21" s="80">
        <v>0</v>
      </c>
      <c r="G21" s="202">
        <f t="shared" si="0"/>
        <v>24</v>
      </c>
    </row>
    <row r="22" spans="2:7" ht="27.95" customHeight="1">
      <c r="B22" s="84" t="s">
        <v>52</v>
      </c>
      <c r="C22" s="80">
        <v>13</v>
      </c>
      <c r="D22" s="80">
        <v>1</v>
      </c>
      <c r="E22" s="80">
        <v>0</v>
      </c>
      <c r="F22" s="80">
        <v>0</v>
      </c>
      <c r="G22" s="199">
        <f>SUM(C22:F22)</f>
        <v>14</v>
      </c>
    </row>
    <row r="23" spans="2:7" ht="27.95" customHeight="1">
      <c r="B23" s="84" t="s">
        <v>53</v>
      </c>
      <c r="C23" s="80">
        <v>14</v>
      </c>
      <c r="D23" s="80">
        <v>1</v>
      </c>
      <c r="E23" s="80">
        <v>0</v>
      </c>
      <c r="F23" s="80">
        <v>0</v>
      </c>
      <c r="G23" s="199">
        <f t="shared" si="0"/>
        <v>15</v>
      </c>
    </row>
    <row r="24" spans="2:7" ht="27.95" customHeight="1">
      <c r="B24" s="84" t="s">
        <v>54</v>
      </c>
      <c r="C24" s="80">
        <v>7</v>
      </c>
      <c r="D24" s="80">
        <v>1</v>
      </c>
      <c r="E24" s="80">
        <v>0</v>
      </c>
      <c r="F24" s="80">
        <v>0</v>
      </c>
      <c r="G24" s="199">
        <f t="shared" si="0"/>
        <v>8</v>
      </c>
    </row>
    <row r="25" spans="2:7" ht="27.95" customHeight="1">
      <c r="B25" s="84" t="s">
        <v>55</v>
      </c>
      <c r="C25" s="80">
        <v>14</v>
      </c>
      <c r="D25" s="80">
        <v>0</v>
      </c>
      <c r="E25" s="80">
        <v>0</v>
      </c>
      <c r="F25" s="80">
        <v>0</v>
      </c>
      <c r="G25" s="199">
        <f t="shared" si="0"/>
        <v>14</v>
      </c>
    </row>
    <row r="26" spans="2:7" ht="27.95" customHeight="1">
      <c r="B26" s="84" t="s">
        <v>56</v>
      </c>
      <c r="C26" s="80">
        <v>17</v>
      </c>
      <c r="D26" s="80">
        <v>1</v>
      </c>
      <c r="E26" s="80">
        <v>0</v>
      </c>
      <c r="F26" s="80">
        <v>0</v>
      </c>
      <c r="G26" s="199">
        <f t="shared" si="0"/>
        <v>18</v>
      </c>
    </row>
    <row r="27" spans="2:7" ht="27.95" customHeight="1">
      <c r="B27" s="84" t="s">
        <v>57</v>
      </c>
      <c r="C27" s="80">
        <v>18</v>
      </c>
      <c r="D27" s="80">
        <v>0</v>
      </c>
      <c r="E27" s="80">
        <v>0</v>
      </c>
      <c r="F27" s="80">
        <v>0</v>
      </c>
      <c r="G27" s="199">
        <f t="shared" si="0"/>
        <v>18</v>
      </c>
    </row>
    <row r="28" spans="2:7" ht="27.95" customHeight="1">
      <c r="B28" s="84" t="s">
        <v>58</v>
      </c>
      <c r="C28" s="80">
        <v>26</v>
      </c>
      <c r="D28" s="80">
        <v>1</v>
      </c>
      <c r="E28" s="80">
        <v>0</v>
      </c>
      <c r="F28" s="80">
        <v>0</v>
      </c>
      <c r="G28" s="199">
        <f t="shared" si="0"/>
        <v>27</v>
      </c>
    </row>
    <row r="29" spans="2:7" ht="27.95" customHeight="1">
      <c r="B29" s="84" t="s">
        <v>59</v>
      </c>
      <c r="C29" s="80">
        <v>15</v>
      </c>
      <c r="D29" s="80">
        <v>1</v>
      </c>
      <c r="E29" s="80">
        <v>1</v>
      </c>
      <c r="F29" s="80">
        <v>0</v>
      </c>
      <c r="G29" s="199">
        <f t="shared" si="0"/>
        <v>17</v>
      </c>
    </row>
    <row r="30" spans="2:7" ht="27.95" customHeight="1">
      <c r="B30" s="84" t="s">
        <v>60</v>
      </c>
      <c r="C30" s="80">
        <v>27</v>
      </c>
      <c r="D30" s="80">
        <v>0</v>
      </c>
      <c r="E30" s="80">
        <v>0</v>
      </c>
      <c r="F30" s="80">
        <v>0</v>
      </c>
      <c r="G30" s="199">
        <f t="shared" si="0"/>
        <v>27</v>
      </c>
    </row>
    <row r="31" spans="2:7" ht="27.95" customHeight="1">
      <c r="B31" s="84" t="s">
        <v>61</v>
      </c>
      <c r="C31" s="80">
        <v>11</v>
      </c>
      <c r="D31" s="80">
        <v>0</v>
      </c>
      <c r="E31" s="80">
        <v>0</v>
      </c>
      <c r="F31" s="80">
        <v>0</v>
      </c>
      <c r="G31" s="202">
        <f t="shared" si="0"/>
        <v>11</v>
      </c>
    </row>
    <row r="32" spans="2:7" ht="27.95" customHeight="1">
      <c r="B32" s="84" t="s">
        <v>62</v>
      </c>
      <c r="C32" s="80">
        <v>9</v>
      </c>
      <c r="D32" s="80">
        <v>0</v>
      </c>
      <c r="E32" s="80">
        <v>1</v>
      </c>
      <c r="F32" s="80">
        <v>0</v>
      </c>
      <c r="G32" s="202">
        <f t="shared" si="0"/>
        <v>10</v>
      </c>
    </row>
    <row r="33" spans="2:7" ht="27.95" customHeight="1">
      <c r="B33" s="84" t="s">
        <v>63</v>
      </c>
      <c r="C33" s="80">
        <v>8</v>
      </c>
      <c r="D33" s="80">
        <v>0</v>
      </c>
      <c r="E33" s="80">
        <v>2</v>
      </c>
      <c r="F33" s="80">
        <v>0</v>
      </c>
      <c r="G33" s="202">
        <f t="shared" si="0"/>
        <v>10</v>
      </c>
    </row>
    <row r="34" spans="2:7" ht="27.95" customHeight="1">
      <c r="B34" s="84" t="s">
        <v>64</v>
      </c>
      <c r="C34" s="80">
        <v>5</v>
      </c>
      <c r="D34" s="80">
        <v>1</v>
      </c>
      <c r="E34" s="80">
        <v>0</v>
      </c>
      <c r="F34" s="80">
        <v>0</v>
      </c>
      <c r="G34" s="202">
        <f t="shared" si="0"/>
        <v>6</v>
      </c>
    </row>
    <row r="35" spans="2:7" ht="27.95" customHeight="1">
      <c r="B35" s="85" t="s">
        <v>65</v>
      </c>
      <c r="C35" s="80">
        <v>6</v>
      </c>
      <c r="D35" s="80">
        <v>0</v>
      </c>
      <c r="E35" s="80">
        <v>1</v>
      </c>
      <c r="F35" s="80">
        <v>0</v>
      </c>
      <c r="G35" s="202">
        <f t="shared" si="0"/>
        <v>7</v>
      </c>
    </row>
    <row r="36" spans="2:7" s="91" customFormat="1" ht="5.25" customHeight="1" thickBot="1">
      <c r="B36" s="77"/>
      <c r="C36" s="78"/>
      <c r="D36" s="78"/>
      <c r="E36" s="78"/>
      <c r="F36" s="78"/>
      <c r="G36" s="79" t="s">
        <v>66</v>
      </c>
    </row>
    <row r="37" spans="2:7" ht="27.95" customHeight="1" thickTop="1">
      <c r="B37" s="86" t="s">
        <v>5</v>
      </c>
      <c r="C37" s="87">
        <f>SUM(C12:C36)</f>
        <v>283</v>
      </c>
      <c r="D37" s="87">
        <f>SUM(D12:D36)</f>
        <v>7</v>
      </c>
      <c r="E37" s="87">
        <f>SUM(E12:E36)</f>
        <v>8</v>
      </c>
      <c r="F37" s="87">
        <f>SUM(F12:F35)</f>
        <v>0</v>
      </c>
      <c r="G37" s="88">
        <f>SUM(C37:F37)</f>
        <v>298</v>
      </c>
    </row>
    <row r="38" spans="2:7" ht="27.95" customHeight="1">
      <c r="B38" s="52"/>
      <c r="C38" s="53"/>
      <c r="D38" s="53"/>
      <c r="E38" s="53"/>
      <c r="F38" s="53"/>
      <c r="G38" s="55"/>
    </row>
    <row r="39" spans="2:7" ht="27.95" customHeight="1">
      <c r="B39" s="54"/>
      <c r="C39" s="55"/>
      <c r="D39" s="55"/>
      <c r="E39" s="55"/>
      <c r="F39" s="55"/>
      <c r="G39" s="55"/>
    </row>
    <row r="40" spans="2:7" ht="8.25" customHeight="1">
      <c r="B40" s="52"/>
      <c r="C40" s="52"/>
      <c r="D40" s="52"/>
      <c r="E40" s="53"/>
      <c r="F40" s="53"/>
      <c r="G40" s="55"/>
    </row>
    <row r="41" spans="2:7" ht="23.25" customHeight="1">
      <c r="B41" s="54"/>
      <c r="C41" s="55"/>
      <c r="D41" s="55"/>
      <c r="E41" s="55"/>
      <c r="F41" s="55"/>
      <c r="G41" s="55"/>
    </row>
    <row r="42" spans="2:7" ht="30.95" customHeight="1">
      <c r="B42" s="54"/>
      <c r="C42" s="55"/>
      <c r="D42" s="55"/>
      <c r="E42" s="55"/>
      <c r="F42" s="55"/>
      <c r="G42" s="55"/>
    </row>
    <row r="43" spans="2:7" ht="30.95" customHeight="1">
      <c r="B43" s="56"/>
      <c r="C43" s="55"/>
      <c r="D43" s="55"/>
      <c r="E43" s="55"/>
      <c r="F43" s="55"/>
      <c r="G43" s="55"/>
    </row>
    <row r="44" spans="2:7" ht="30.95" customHeight="1">
      <c r="B44" s="57"/>
      <c r="C44" s="57"/>
      <c r="D44" s="57"/>
      <c r="E44" s="57"/>
      <c r="F44" s="57"/>
      <c r="G44" s="55"/>
    </row>
    <row r="45" spans="2:7" ht="30.95" customHeight="1">
      <c r="B45" s="57"/>
      <c r="C45" s="57"/>
      <c r="D45" s="57"/>
      <c r="E45" s="57"/>
      <c r="F45" s="57"/>
      <c r="G45" s="55"/>
    </row>
    <row r="46" spans="2:7" ht="30.95" customHeight="1">
      <c r="B46" s="58"/>
      <c r="C46" s="58"/>
      <c r="D46" s="58"/>
      <c r="E46" s="58"/>
      <c r="F46" s="58"/>
      <c r="G46" s="55"/>
    </row>
    <row r="47" spans="2:7" ht="30.95" customHeight="1">
      <c r="B47" s="59"/>
      <c r="C47" s="59"/>
      <c r="D47" s="59"/>
      <c r="E47" s="59"/>
      <c r="F47" s="59"/>
      <c r="G47" s="55"/>
    </row>
    <row r="48" spans="2:7" ht="30.95" customHeight="1">
      <c r="B48" s="60"/>
      <c r="C48" s="60"/>
      <c r="D48" s="60"/>
      <c r="E48" s="60"/>
      <c r="F48" s="60"/>
      <c r="G48" s="55"/>
    </row>
    <row r="49" spans="2:7" ht="30.95" customHeight="1">
      <c r="B49" s="54"/>
      <c r="C49" s="55"/>
      <c r="D49" s="55"/>
      <c r="E49" s="55"/>
      <c r="F49" s="55"/>
      <c r="G49" s="55"/>
    </row>
    <row r="50" spans="2:7" ht="30.95" customHeight="1">
      <c r="B50" s="54"/>
      <c r="C50" s="55"/>
      <c r="D50" s="55"/>
      <c r="E50" s="55"/>
      <c r="F50" s="55"/>
      <c r="G50" s="55"/>
    </row>
    <row r="51" spans="2:7" ht="30.95" customHeight="1">
      <c r="B51" s="54"/>
      <c r="C51" s="55"/>
      <c r="D51" s="55"/>
      <c r="E51" s="55"/>
      <c r="F51" s="55"/>
      <c r="G51" s="55"/>
    </row>
    <row r="52" spans="2:7" ht="30.95" customHeight="1">
      <c r="B52" s="54"/>
      <c r="C52" s="55"/>
      <c r="D52" s="55"/>
      <c r="E52" s="55"/>
      <c r="F52" s="55"/>
      <c r="G52" s="55"/>
    </row>
    <row r="53" spans="2:7" ht="30.95" customHeight="1">
      <c r="B53" s="54"/>
      <c r="C53" s="55"/>
      <c r="D53" s="55"/>
      <c r="E53" s="55"/>
      <c r="F53" s="55"/>
      <c r="G53" s="55"/>
    </row>
    <row r="54" spans="2:7" ht="30.95" customHeight="1">
      <c r="B54" s="61"/>
      <c r="C54" s="53"/>
      <c r="D54" s="53"/>
      <c r="E54" s="53"/>
      <c r="F54" s="53"/>
      <c r="G54" s="55"/>
    </row>
    <row r="55" spans="2:7" ht="30.95" customHeight="1">
      <c r="B55" s="54"/>
      <c r="C55" s="55"/>
      <c r="D55" s="55"/>
      <c r="E55" s="55"/>
      <c r="F55" s="55"/>
      <c r="G55" s="55"/>
    </row>
    <row r="56" spans="2:7" ht="30.95" customHeight="1">
      <c r="B56" s="54"/>
      <c r="C56" s="55"/>
      <c r="D56" s="55"/>
      <c r="E56" s="55"/>
      <c r="F56" s="55"/>
      <c r="G56" s="55"/>
    </row>
    <row r="57" spans="2:7" ht="30.95" customHeight="1">
      <c r="B57" s="56"/>
      <c r="C57" s="55"/>
      <c r="D57" s="55"/>
      <c r="E57" s="55"/>
      <c r="F57" s="55"/>
      <c r="G57" s="55"/>
    </row>
    <row r="58" spans="2:7" ht="15">
      <c r="B58" s="89"/>
      <c r="C58" s="89"/>
      <c r="D58" s="89"/>
      <c r="E58" s="89"/>
      <c r="F58" s="89"/>
      <c r="G58" s="55"/>
    </row>
    <row r="59" spans="2:7" ht="15">
      <c r="B59" s="89"/>
      <c r="C59" s="89"/>
      <c r="D59" s="89"/>
      <c r="E59" s="89"/>
      <c r="F59" s="89"/>
      <c r="G59" s="55"/>
    </row>
    <row r="60" spans="2:7" ht="15">
      <c r="B60" s="89"/>
      <c r="C60" s="89"/>
      <c r="D60" s="89"/>
      <c r="E60" s="89"/>
      <c r="F60" s="89"/>
      <c r="G60" s="55"/>
    </row>
    <row r="61" spans="2:7" ht="15">
      <c r="B61" s="89"/>
      <c r="C61" s="89"/>
      <c r="D61" s="89"/>
      <c r="E61" s="89"/>
      <c r="F61" s="89"/>
      <c r="G61" s="55"/>
    </row>
    <row r="62" spans="2:7" ht="15">
      <c r="B62" s="89"/>
      <c r="C62" s="89"/>
      <c r="D62" s="89"/>
      <c r="E62" s="89"/>
      <c r="F62" s="89"/>
      <c r="G62" s="55"/>
    </row>
    <row r="63" spans="2:7" ht="15">
      <c r="B63" s="89"/>
      <c r="C63" s="89"/>
      <c r="D63" s="89"/>
      <c r="E63" s="89"/>
      <c r="F63" s="89"/>
      <c r="G63" s="55"/>
    </row>
    <row r="64" spans="2:7" ht="15">
      <c r="B64" s="89"/>
      <c r="C64" s="89"/>
      <c r="D64" s="89"/>
      <c r="E64" s="89"/>
      <c r="F64" s="89"/>
      <c r="G64" s="55"/>
    </row>
    <row r="65" spans="2:7" ht="15">
      <c r="B65" s="89"/>
      <c r="C65" s="89"/>
      <c r="D65" s="89"/>
      <c r="E65" s="89"/>
      <c r="F65" s="89"/>
      <c r="G65" s="55"/>
    </row>
    <row r="66" spans="2:7" ht="15">
      <c r="B66" s="89"/>
      <c r="C66" s="89"/>
      <c r="D66" s="89"/>
      <c r="E66" s="89"/>
      <c r="F66" s="89"/>
      <c r="G66" s="55"/>
    </row>
    <row r="67" spans="2:7" ht="15">
      <c r="B67" s="89"/>
      <c r="C67" s="89"/>
      <c r="D67" s="89"/>
      <c r="E67" s="89"/>
      <c r="F67" s="89"/>
      <c r="G67" s="55"/>
    </row>
    <row r="68" spans="2:7" ht="15">
      <c r="B68" s="89"/>
      <c r="C68" s="89"/>
      <c r="D68" s="89"/>
      <c r="E68" s="89"/>
      <c r="F68" s="89"/>
      <c r="G68" s="55"/>
    </row>
    <row r="69" spans="2:7" ht="15">
      <c r="B69" s="89"/>
      <c r="C69" s="89"/>
      <c r="D69" s="89"/>
      <c r="E69" s="89"/>
      <c r="F69" s="89"/>
      <c r="G69" s="55"/>
    </row>
    <row r="70" spans="2:7" ht="15">
      <c r="B70" s="89"/>
      <c r="C70" s="89"/>
      <c r="D70" s="89"/>
      <c r="E70" s="89"/>
      <c r="F70" s="89"/>
      <c r="G70" s="55"/>
    </row>
    <row r="71" spans="2:7" ht="15">
      <c r="B71" s="89"/>
      <c r="C71" s="89"/>
      <c r="D71" s="89"/>
      <c r="E71" s="89"/>
      <c r="F71" s="89"/>
      <c r="G71" s="55"/>
    </row>
    <row r="72" spans="2:7" ht="15">
      <c r="B72" s="89"/>
      <c r="C72" s="89"/>
      <c r="D72" s="89"/>
      <c r="E72" s="89"/>
      <c r="F72" s="89"/>
      <c r="G72" s="55"/>
    </row>
    <row r="73" spans="2:7" ht="15">
      <c r="B73" s="89"/>
      <c r="C73" s="89"/>
      <c r="D73" s="89"/>
      <c r="E73" s="89"/>
      <c r="F73" s="89"/>
      <c r="G73" s="55"/>
    </row>
    <row r="74" spans="2:7" ht="15">
      <c r="B74" s="89"/>
      <c r="C74" s="89"/>
      <c r="D74" s="89"/>
      <c r="E74" s="89"/>
      <c r="F74" s="89"/>
      <c r="G74" s="55"/>
    </row>
    <row r="75" spans="2:7" ht="15">
      <c r="B75" s="89"/>
      <c r="C75" s="89"/>
      <c r="D75" s="89"/>
      <c r="E75" s="89"/>
      <c r="F75" s="89"/>
      <c r="G75" s="55"/>
    </row>
    <row r="76" spans="2:7" ht="15">
      <c r="B76" s="89"/>
      <c r="C76" s="89"/>
      <c r="D76" s="89"/>
      <c r="E76" s="89"/>
      <c r="F76" s="89"/>
      <c r="G76" s="55"/>
    </row>
    <row r="77" spans="2:7" ht="15">
      <c r="B77" s="89"/>
      <c r="C77" s="89"/>
      <c r="D77" s="89"/>
      <c r="E77" s="89"/>
      <c r="F77" s="89"/>
      <c r="G77" s="55"/>
    </row>
    <row r="78" spans="2:7" ht="15">
      <c r="B78" s="89"/>
      <c r="C78" s="89"/>
      <c r="D78" s="89"/>
      <c r="E78" s="89"/>
      <c r="F78" s="89"/>
      <c r="G78" s="55"/>
    </row>
    <row r="79" spans="2:7" ht="15">
      <c r="B79" s="89"/>
      <c r="C79" s="89"/>
      <c r="D79" s="89"/>
      <c r="E79" s="89"/>
      <c r="F79" s="89"/>
      <c r="G79" s="55"/>
    </row>
    <row r="80" spans="2:7" ht="15">
      <c r="B80" s="89"/>
      <c r="C80" s="89"/>
      <c r="D80" s="89"/>
      <c r="E80" s="89"/>
      <c r="F80" s="89"/>
      <c r="G80" s="55"/>
    </row>
    <row r="81" spans="2:7" ht="15">
      <c r="B81" s="89"/>
      <c r="C81" s="89"/>
      <c r="D81" s="89"/>
      <c r="E81" s="89"/>
      <c r="F81" s="89"/>
      <c r="G81" s="55"/>
    </row>
    <row r="82" spans="2:7" ht="15">
      <c r="B82" s="89"/>
      <c r="C82" s="89"/>
      <c r="D82" s="89"/>
      <c r="E82" s="89"/>
      <c r="F82" s="89"/>
      <c r="G82" s="55"/>
    </row>
    <row r="83" spans="2:7" ht="15">
      <c r="B83" s="89"/>
      <c r="C83" s="89"/>
      <c r="D83" s="89"/>
      <c r="E83" s="89"/>
      <c r="F83" s="89"/>
      <c r="G83" s="55"/>
    </row>
    <row r="84" spans="2:7" ht="15">
      <c r="B84" s="89"/>
      <c r="C84" s="89"/>
      <c r="D84" s="89"/>
      <c r="E84" s="89"/>
      <c r="F84" s="89"/>
      <c r="G84" s="55"/>
    </row>
    <row r="85" spans="2:7" ht="15">
      <c r="B85" s="89"/>
      <c r="C85" s="89"/>
      <c r="D85" s="89"/>
      <c r="E85" s="89"/>
      <c r="F85" s="89"/>
      <c r="G85" s="55"/>
    </row>
    <row r="86" spans="2:7" ht="15.75">
      <c r="B86" s="89"/>
      <c r="C86" s="89"/>
      <c r="D86" s="89"/>
      <c r="E86" s="89"/>
      <c r="F86" s="89"/>
      <c r="G86" s="90"/>
    </row>
    <row r="87" spans="2:7" ht="15.75">
      <c r="B87" s="89"/>
      <c r="C87" s="89"/>
      <c r="D87" s="89"/>
      <c r="E87" s="89"/>
      <c r="F87" s="89"/>
      <c r="G87" s="53"/>
    </row>
    <row r="88" spans="2:7" ht="15">
      <c r="B88" s="89"/>
      <c r="C88" s="89"/>
      <c r="D88" s="89"/>
      <c r="E88" s="89"/>
      <c r="F88" s="89"/>
      <c r="G88" s="55"/>
    </row>
    <row r="89" spans="2:7" ht="15.75">
      <c r="B89" s="89"/>
      <c r="C89" s="89"/>
      <c r="D89" s="89"/>
      <c r="E89" s="89"/>
      <c r="F89" s="89"/>
      <c r="G89" s="53"/>
    </row>
    <row r="90" spans="2:7" ht="15">
      <c r="B90" s="89"/>
      <c r="C90" s="89"/>
      <c r="D90" s="89"/>
      <c r="E90" s="89"/>
      <c r="F90" s="89"/>
      <c r="G90" s="55"/>
    </row>
    <row r="91" spans="2:7" ht="15">
      <c r="B91" s="89"/>
      <c r="C91" s="89"/>
      <c r="D91" s="89"/>
      <c r="E91" s="89"/>
      <c r="F91" s="89"/>
      <c r="G91" s="55"/>
    </row>
    <row r="92" spans="2:7" ht="15">
      <c r="B92" s="89"/>
      <c r="C92" s="89"/>
      <c r="D92" s="89"/>
      <c r="E92" s="89"/>
      <c r="F92" s="89"/>
      <c r="G92" s="55"/>
    </row>
    <row r="93" spans="2:7">
      <c r="B93" s="89"/>
      <c r="C93" s="89"/>
      <c r="D93" s="89"/>
      <c r="E93" s="89"/>
      <c r="F93" s="89"/>
      <c r="G93" s="57"/>
    </row>
    <row r="94" spans="2:7">
      <c r="B94" s="89"/>
      <c r="C94" s="89"/>
      <c r="D94" s="89"/>
      <c r="E94" s="89"/>
      <c r="F94" s="89"/>
      <c r="G94" s="57"/>
    </row>
    <row r="95" spans="2:7" ht="15.75">
      <c r="B95" s="89"/>
      <c r="C95" s="89"/>
      <c r="D95" s="89"/>
      <c r="E95" s="89"/>
      <c r="F95" s="89"/>
      <c r="G95" s="58"/>
    </row>
    <row r="96" spans="2:7">
      <c r="B96" s="89"/>
      <c r="C96" s="89"/>
      <c r="D96" s="89"/>
      <c r="E96" s="89"/>
      <c r="F96" s="89"/>
      <c r="G96" s="59"/>
    </row>
    <row r="97" spans="2:7" ht="15">
      <c r="B97" s="89"/>
      <c r="C97" s="89"/>
      <c r="D97" s="89"/>
      <c r="E97" s="89"/>
      <c r="F97" s="89"/>
      <c r="G97" s="60"/>
    </row>
    <row r="98" spans="2:7" ht="15">
      <c r="B98" s="89"/>
      <c r="C98" s="89"/>
      <c r="D98" s="89"/>
      <c r="E98" s="89"/>
      <c r="F98" s="89"/>
      <c r="G98" s="55"/>
    </row>
    <row r="99" spans="2:7" ht="15">
      <c r="G99" s="55"/>
    </row>
    <row r="100" spans="2:7" ht="15">
      <c r="G100" s="55"/>
    </row>
    <row r="101" spans="2:7" ht="15">
      <c r="G101" s="55"/>
    </row>
    <row r="102" spans="2:7" ht="15">
      <c r="G102" s="55"/>
    </row>
    <row r="103" spans="2:7" ht="15.75">
      <c r="G103" s="53"/>
    </row>
    <row r="104" spans="2:7" ht="15">
      <c r="G104" s="55"/>
    </row>
    <row r="105" spans="2:7" ht="15">
      <c r="G105" s="55"/>
    </row>
    <row r="106" spans="2:7" ht="15">
      <c r="G106" s="55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B8:I110"/>
  <sheetViews>
    <sheetView showGridLines="0" topLeftCell="A71" workbookViewId="0">
      <selection activeCell="B11" sqref="B11:N11"/>
    </sheetView>
  </sheetViews>
  <sheetFormatPr baseColWidth="10" defaultRowHeight="12.75"/>
  <cols>
    <col min="1" max="1" width="2.5703125" style="45" customWidth="1"/>
    <col min="2" max="2" width="20.7109375" style="45" customWidth="1"/>
    <col min="3" max="3" width="15" style="45" customWidth="1"/>
    <col min="4" max="4" width="18.85546875" style="45" customWidth="1"/>
    <col min="5" max="5" width="19.42578125" style="45" customWidth="1"/>
    <col min="6" max="6" width="21.85546875" style="45" customWidth="1"/>
    <col min="7" max="7" width="15.5703125" style="45" customWidth="1"/>
    <col min="8" max="257" width="11.42578125" style="45"/>
    <col min="258" max="258" width="22.5703125" style="45" customWidth="1"/>
    <col min="259" max="259" width="14.7109375" style="45" customWidth="1"/>
    <col min="260" max="260" width="17.140625" style="45" customWidth="1"/>
    <col min="261" max="261" width="18.42578125" style="45" customWidth="1"/>
    <col min="262" max="262" width="15.42578125" style="45" customWidth="1"/>
    <col min="263" max="263" width="15.5703125" style="45" customWidth="1"/>
    <col min="264" max="513" width="11.42578125" style="45"/>
    <col min="514" max="514" width="22.5703125" style="45" customWidth="1"/>
    <col min="515" max="515" width="14.7109375" style="45" customWidth="1"/>
    <col min="516" max="516" width="17.140625" style="45" customWidth="1"/>
    <col min="517" max="517" width="18.42578125" style="45" customWidth="1"/>
    <col min="518" max="518" width="15.42578125" style="45" customWidth="1"/>
    <col min="519" max="519" width="15.5703125" style="45" customWidth="1"/>
    <col min="520" max="769" width="11.42578125" style="45"/>
    <col min="770" max="770" width="22.5703125" style="45" customWidth="1"/>
    <col min="771" max="771" width="14.7109375" style="45" customWidth="1"/>
    <col min="772" max="772" width="17.140625" style="45" customWidth="1"/>
    <col min="773" max="773" width="18.42578125" style="45" customWidth="1"/>
    <col min="774" max="774" width="15.42578125" style="45" customWidth="1"/>
    <col min="775" max="775" width="15.5703125" style="45" customWidth="1"/>
    <col min="776" max="1025" width="11.42578125" style="45"/>
    <col min="1026" max="1026" width="22.5703125" style="45" customWidth="1"/>
    <col min="1027" max="1027" width="14.7109375" style="45" customWidth="1"/>
    <col min="1028" max="1028" width="17.140625" style="45" customWidth="1"/>
    <col min="1029" max="1029" width="18.42578125" style="45" customWidth="1"/>
    <col min="1030" max="1030" width="15.42578125" style="45" customWidth="1"/>
    <col min="1031" max="1031" width="15.5703125" style="45" customWidth="1"/>
    <col min="1032" max="1281" width="11.42578125" style="45"/>
    <col min="1282" max="1282" width="22.5703125" style="45" customWidth="1"/>
    <col min="1283" max="1283" width="14.7109375" style="45" customWidth="1"/>
    <col min="1284" max="1284" width="17.140625" style="45" customWidth="1"/>
    <col min="1285" max="1285" width="18.42578125" style="45" customWidth="1"/>
    <col min="1286" max="1286" width="15.42578125" style="45" customWidth="1"/>
    <col min="1287" max="1287" width="15.5703125" style="45" customWidth="1"/>
    <col min="1288" max="1537" width="11.42578125" style="45"/>
    <col min="1538" max="1538" width="22.5703125" style="45" customWidth="1"/>
    <col min="1539" max="1539" width="14.7109375" style="45" customWidth="1"/>
    <col min="1540" max="1540" width="17.140625" style="45" customWidth="1"/>
    <col min="1541" max="1541" width="18.42578125" style="45" customWidth="1"/>
    <col min="1542" max="1542" width="15.42578125" style="45" customWidth="1"/>
    <col min="1543" max="1543" width="15.5703125" style="45" customWidth="1"/>
    <col min="1544" max="1793" width="11.42578125" style="45"/>
    <col min="1794" max="1794" width="22.5703125" style="45" customWidth="1"/>
    <col min="1795" max="1795" width="14.7109375" style="45" customWidth="1"/>
    <col min="1796" max="1796" width="17.140625" style="45" customWidth="1"/>
    <col min="1797" max="1797" width="18.42578125" style="45" customWidth="1"/>
    <col min="1798" max="1798" width="15.42578125" style="45" customWidth="1"/>
    <col min="1799" max="1799" width="15.5703125" style="45" customWidth="1"/>
    <col min="1800" max="2049" width="11.42578125" style="45"/>
    <col min="2050" max="2050" width="22.5703125" style="45" customWidth="1"/>
    <col min="2051" max="2051" width="14.7109375" style="45" customWidth="1"/>
    <col min="2052" max="2052" width="17.140625" style="45" customWidth="1"/>
    <col min="2053" max="2053" width="18.42578125" style="45" customWidth="1"/>
    <col min="2054" max="2054" width="15.42578125" style="45" customWidth="1"/>
    <col min="2055" max="2055" width="15.5703125" style="45" customWidth="1"/>
    <col min="2056" max="2305" width="11.42578125" style="45"/>
    <col min="2306" max="2306" width="22.5703125" style="45" customWidth="1"/>
    <col min="2307" max="2307" width="14.7109375" style="45" customWidth="1"/>
    <col min="2308" max="2308" width="17.140625" style="45" customWidth="1"/>
    <col min="2309" max="2309" width="18.42578125" style="45" customWidth="1"/>
    <col min="2310" max="2310" width="15.42578125" style="45" customWidth="1"/>
    <col min="2311" max="2311" width="15.5703125" style="45" customWidth="1"/>
    <col min="2312" max="2561" width="11.42578125" style="45"/>
    <col min="2562" max="2562" width="22.5703125" style="45" customWidth="1"/>
    <col min="2563" max="2563" width="14.7109375" style="45" customWidth="1"/>
    <col min="2564" max="2564" width="17.140625" style="45" customWidth="1"/>
    <col min="2565" max="2565" width="18.42578125" style="45" customWidth="1"/>
    <col min="2566" max="2566" width="15.42578125" style="45" customWidth="1"/>
    <col min="2567" max="2567" width="15.5703125" style="45" customWidth="1"/>
    <col min="2568" max="2817" width="11.42578125" style="45"/>
    <col min="2818" max="2818" width="22.5703125" style="45" customWidth="1"/>
    <col min="2819" max="2819" width="14.7109375" style="45" customWidth="1"/>
    <col min="2820" max="2820" width="17.140625" style="45" customWidth="1"/>
    <col min="2821" max="2821" width="18.42578125" style="45" customWidth="1"/>
    <col min="2822" max="2822" width="15.42578125" style="45" customWidth="1"/>
    <col min="2823" max="2823" width="15.5703125" style="45" customWidth="1"/>
    <col min="2824" max="3073" width="11.42578125" style="45"/>
    <col min="3074" max="3074" width="22.5703125" style="45" customWidth="1"/>
    <col min="3075" max="3075" width="14.7109375" style="45" customWidth="1"/>
    <col min="3076" max="3076" width="17.140625" style="45" customWidth="1"/>
    <col min="3077" max="3077" width="18.42578125" style="45" customWidth="1"/>
    <col min="3078" max="3078" width="15.42578125" style="45" customWidth="1"/>
    <col min="3079" max="3079" width="15.5703125" style="45" customWidth="1"/>
    <col min="3080" max="3329" width="11.42578125" style="45"/>
    <col min="3330" max="3330" width="22.5703125" style="45" customWidth="1"/>
    <col min="3331" max="3331" width="14.7109375" style="45" customWidth="1"/>
    <col min="3332" max="3332" width="17.140625" style="45" customWidth="1"/>
    <col min="3333" max="3333" width="18.42578125" style="45" customWidth="1"/>
    <col min="3334" max="3334" width="15.42578125" style="45" customWidth="1"/>
    <col min="3335" max="3335" width="15.5703125" style="45" customWidth="1"/>
    <col min="3336" max="3585" width="11.42578125" style="45"/>
    <col min="3586" max="3586" width="22.5703125" style="45" customWidth="1"/>
    <col min="3587" max="3587" width="14.7109375" style="45" customWidth="1"/>
    <col min="3588" max="3588" width="17.140625" style="45" customWidth="1"/>
    <col min="3589" max="3589" width="18.42578125" style="45" customWidth="1"/>
    <col min="3590" max="3590" width="15.42578125" style="45" customWidth="1"/>
    <col min="3591" max="3591" width="15.5703125" style="45" customWidth="1"/>
    <col min="3592" max="3841" width="11.42578125" style="45"/>
    <col min="3842" max="3842" width="22.5703125" style="45" customWidth="1"/>
    <col min="3843" max="3843" width="14.7109375" style="45" customWidth="1"/>
    <col min="3844" max="3844" width="17.140625" style="45" customWidth="1"/>
    <col min="3845" max="3845" width="18.42578125" style="45" customWidth="1"/>
    <col min="3846" max="3846" width="15.42578125" style="45" customWidth="1"/>
    <col min="3847" max="3847" width="15.5703125" style="45" customWidth="1"/>
    <col min="3848" max="4097" width="11.42578125" style="45"/>
    <col min="4098" max="4098" width="22.5703125" style="45" customWidth="1"/>
    <col min="4099" max="4099" width="14.7109375" style="45" customWidth="1"/>
    <col min="4100" max="4100" width="17.140625" style="45" customWidth="1"/>
    <col min="4101" max="4101" width="18.42578125" style="45" customWidth="1"/>
    <col min="4102" max="4102" width="15.42578125" style="45" customWidth="1"/>
    <col min="4103" max="4103" width="15.5703125" style="45" customWidth="1"/>
    <col min="4104" max="4353" width="11.42578125" style="45"/>
    <col min="4354" max="4354" width="22.5703125" style="45" customWidth="1"/>
    <col min="4355" max="4355" width="14.7109375" style="45" customWidth="1"/>
    <col min="4356" max="4356" width="17.140625" style="45" customWidth="1"/>
    <col min="4357" max="4357" width="18.42578125" style="45" customWidth="1"/>
    <col min="4358" max="4358" width="15.42578125" style="45" customWidth="1"/>
    <col min="4359" max="4359" width="15.5703125" style="45" customWidth="1"/>
    <col min="4360" max="4609" width="11.42578125" style="45"/>
    <col min="4610" max="4610" width="22.5703125" style="45" customWidth="1"/>
    <col min="4611" max="4611" width="14.7109375" style="45" customWidth="1"/>
    <col min="4612" max="4612" width="17.140625" style="45" customWidth="1"/>
    <col min="4613" max="4613" width="18.42578125" style="45" customWidth="1"/>
    <col min="4614" max="4614" width="15.42578125" style="45" customWidth="1"/>
    <col min="4615" max="4615" width="15.5703125" style="45" customWidth="1"/>
    <col min="4616" max="4865" width="11.42578125" style="45"/>
    <col min="4866" max="4866" width="22.5703125" style="45" customWidth="1"/>
    <col min="4867" max="4867" width="14.7109375" style="45" customWidth="1"/>
    <col min="4868" max="4868" width="17.140625" style="45" customWidth="1"/>
    <col min="4869" max="4869" width="18.42578125" style="45" customWidth="1"/>
    <col min="4870" max="4870" width="15.42578125" style="45" customWidth="1"/>
    <col min="4871" max="4871" width="15.5703125" style="45" customWidth="1"/>
    <col min="4872" max="5121" width="11.42578125" style="45"/>
    <col min="5122" max="5122" width="22.5703125" style="45" customWidth="1"/>
    <col min="5123" max="5123" width="14.7109375" style="45" customWidth="1"/>
    <col min="5124" max="5124" width="17.140625" style="45" customWidth="1"/>
    <col min="5125" max="5125" width="18.42578125" style="45" customWidth="1"/>
    <col min="5126" max="5126" width="15.42578125" style="45" customWidth="1"/>
    <col min="5127" max="5127" width="15.5703125" style="45" customWidth="1"/>
    <col min="5128" max="5377" width="11.42578125" style="45"/>
    <col min="5378" max="5378" width="22.5703125" style="45" customWidth="1"/>
    <col min="5379" max="5379" width="14.7109375" style="45" customWidth="1"/>
    <col min="5380" max="5380" width="17.140625" style="45" customWidth="1"/>
    <col min="5381" max="5381" width="18.42578125" style="45" customWidth="1"/>
    <col min="5382" max="5382" width="15.42578125" style="45" customWidth="1"/>
    <col min="5383" max="5383" width="15.5703125" style="45" customWidth="1"/>
    <col min="5384" max="5633" width="11.42578125" style="45"/>
    <col min="5634" max="5634" width="22.5703125" style="45" customWidth="1"/>
    <col min="5635" max="5635" width="14.7109375" style="45" customWidth="1"/>
    <col min="5636" max="5636" width="17.140625" style="45" customWidth="1"/>
    <col min="5637" max="5637" width="18.42578125" style="45" customWidth="1"/>
    <col min="5638" max="5638" width="15.42578125" style="45" customWidth="1"/>
    <col min="5639" max="5639" width="15.5703125" style="45" customWidth="1"/>
    <col min="5640" max="5889" width="11.42578125" style="45"/>
    <col min="5890" max="5890" width="22.5703125" style="45" customWidth="1"/>
    <col min="5891" max="5891" width="14.7109375" style="45" customWidth="1"/>
    <col min="5892" max="5892" width="17.140625" style="45" customWidth="1"/>
    <col min="5893" max="5893" width="18.42578125" style="45" customWidth="1"/>
    <col min="5894" max="5894" width="15.42578125" style="45" customWidth="1"/>
    <col min="5895" max="5895" width="15.5703125" style="45" customWidth="1"/>
    <col min="5896" max="6145" width="11.42578125" style="45"/>
    <col min="6146" max="6146" width="22.5703125" style="45" customWidth="1"/>
    <col min="6147" max="6147" width="14.7109375" style="45" customWidth="1"/>
    <col min="6148" max="6148" width="17.140625" style="45" customWidth="1"/>
    <col min="6149" max="6149" width="18.42578125" style="45" customWidth="1"/>
    <col min="6150" max="6150" width="15.42578125" style="45" customWidth="1"/>
    <col min="6151" max="6151" width="15.5703125" style="45" customWidth="1"/>
    <col min="6152" max="6401" width="11.42578125" style="45"/>
    <col min="6402" max="6402" width="22.5703125" style="45" customWidth="1"/>
    <col min="6403" max="6403" width="14.7109375" style="45" customWidth="1"/>
    <col min="6404" max="6404" width="17.140625" style="45" customWidth="1"/>
    <col min="6405" max="6405" width="18.42578125" style="45" customWidth="1"/>
    <col min="6406" max="6406" width="15.42578125" style="45" customWidth="1"/>
    <col min="6407" max="6407" width="15.5703125" style="45" customWidth="1"/>
    <col min="6408" max="6657" width="11.42578125" style="45"/>
    <col min="6658" max="6658" width="22.5703125" style="45" customWidth="1"/>
    <col min="6659" max="6659" width="14.7109375" style="45" customWidth="1"/>
    <col min="6660" max="6660" width="17.140625" style="45" customWidth="1"/>
    <col min="6661" max="6661" width="18.42578125" style="45" customWidth="1"/>
    <col min="6662" max="6662" width="15.42578125" style="45" customWidth="1"/>
    <col min="6663" max="6663" width="15.5703125" style="45" customWidth="1"/>
    <col min="6664" max="6913" width="11.42578125" style="45"/>
    <col min="6914" max="6914" width="22.5703125" style="45" customWidth="1"/>
    <col min="6915" max="6915" width="14.7109375" style="45" customWidth="1"/>
    <col min="6916" max="6916" width="17.140625" style="45" customWidth="1"/>
    <col min="6917" max="6917" width="18.42578125" style="45" customWidth="1"/>
    <col min="6918" max="6918" width="15.42578125" style="45" customWidth="1"/>
    <col min="6919" max="6919" width="15.5703125" style="45" customWidth="1"/>
    <col min="6920" max="7169" width="11.42578125" style="45"/>
    <col min="7170" max="7170" width="22.5703125" style="45" customWidth="1"/>
    <col min="7171" max="7171" width="14.7109375" style="45" customWidth="1"/>
    <col min="7172" max="7172" width="17.140625" style="45" customWidth="1"/>
    <col min="7173" max="7173" width="18.42578125" style="45" customWidth="1"/>
    <col min="7174" max="7174" width="15.42578125" style="45" customWidth="1"/>
    <col min="7175" max="7175" width="15.5703125" style="45" customWidth="1"/>
    <col min="7176" max="7425" width="11.42578125" style="45"/>
    <col min="7426" max="7426" width="22.5703125" style="45" customWidth="1"/>
    <col min="7427" max="7427" width="14.7109375" style="45" customWidth="1"/>
    <col min="7428" max="7428" width="17.140625" style="45" customWidth="1"/>
    <col min="7429" max="7429" width="18.42578125" style="45" customWidth="1"/>
    <col min="7430" max="7430" width="15.42578125" style="45" customWidth="1"/>
    <col min="7431" max="7431" width="15.5703125" style="45" customWidth="1"/>
    <col min="7432" max="7681" width="11.42578125" style="45"/>
    <col min="7682" max="7682" width="22.5703125" style="45" customWidth="1"/>
    <col min="7683" max="7683" width="14.7109375" style="45" customWidth="1"/>
    <col min="7684" max="7684" width="17.140625" style="45" customWidth="1"/>
    <col min="7685" max="7685" width="18.42578125" style="45" customWidth="1"/>
    <col min="7686" max="7686" width="15.42578125" style="45" customWidth="1"/>
    <col min="7687" max="7687" width="15.5703125" style="45" customWidth="1"/>
    <col min="7688" max="7937" width="11.42578125" style="45"/>
    <col min="7938" max="7938" width="22.5703125" style="45" customWidth="1"/>
    <col min="7939" max="7939" width="14.7109375" style="45" customWidth="1"/>
    <col min="7940" max="7940" width="17.140625" style="45" customWidth="1"/>
    <col min="7941" max="7941" width="18.42578125" style="45" customWidth="1"/>
    <col min="7942" max="7942" width="15.42578125" style="45" customWidth="1"/>
    <col min="7943" max="7943" width="15.5703125" style="45" customWidth="1"/>
    <col min="7944" max="8193" width="11.42578125" style="45"/>
    <col min="8194" max="8194" width="22.5703125" style="45" customWidth="1"/>
    <col min="8195" max="8195" width="14.7109375" style="45" customWidth="1"/>
    <col min="8196" max="8196" width="17.140625" style="45" customWidth="1"/>
    <col min="8197" max="8197" width="18.42578125" style="45" customWidth="1"/>
    <col min="8198" max="8198" width="15.42578125" style="45" customWidth="1"/>
    <col min="8199" max="8199" width="15.5703125" style="45" customWidth="1"/>
    <col min="8200" max="8449" width="11.42578125" style="45"/>
    <col min="8450" max="8450" width="22.5703125" style="45" customWidth="1"/>
    <col min="8451" max="8451" width="14.7109375" style="45" customWidth="1"/>
    <col min="8452" max="8452" width="17.140625" style="45" customWidth="1"/>
    <col min="8453" max="8453" width="18.42578125" style="45" customWidth="1"/>
    <col min="8454" max="8454" width="15.42578125" style="45" customWidth="1"/>
    <col min="8455" max="8455" width="15.5703125" style="45" customWidth="1"/>
    <col min="8456" max="8705" width="11.42578125" style="45"/>
    <col min="8706" max="8706" width="22.5703125" style="45" customWidth="1"/>
    <col min="8707" max="8707" width="14.7109375" style="45" customWidth="1"/>
    <col min="8708" max="8708" width="17.140625" style="45" customWidth="1"/>
    <col min="8709" max="8709" width="18.42578125" style="45" customWidth="1"/>
    <col min="8710" max="8710" width="15.42578125" style="45" customWidth="1"/>
    <col min="8711" max="8711" width="15.5703125" style="45" customWidth="1"/>
    <col min="8712" max="8961" width="11.42578125" style="45"/>
    <col min="8962" max="8962" width="22.5703125" style="45" customWidth="1"/>
    <col min="8963" max="8963" width="14.7109375" style="45" customWidth="1"/>
    <col min="8964" max="8964" width="17.140625" style="45" customWidth="1"/>
    <col min="8965" max="8965" width="18.42578125" style="45" customWidth="1"/>
    <col min="8966" max="8966" width="15.42578125" style="45" customWidth="1"/>
    <col min="8967" max="8967" width="15.5703125" style="45" customWidth="1"/>
    <col min="8968" max="9217" width="11.42578125" style="45"/>
    <col min="9218" max="9218" width="22.5703125" style="45" customWidth="1"/>
    <col min="9219" max="9219" width="14.7109375" style="45" customWidth="1"/>
    <col min="9220" max="9220" width="17.140625" style="45" customWidth="1"/>
    <col min="9221" max="9221" width="18.42578125" style="45" customWidth="1"/>
    <col min="9222" max="9222" width="15.42578125" style="45" customWidth="1"/>
    <col min="9223" max="9223" width="15.5703125" style="45" customWidth="1"/>
    <col min="9224" max="9473" width="11.42578125" style="45"/>
    <col min="9474" max="9474" width="22.5703125" style="45" customWidth="1"/>
    <col min="9475" max="9475" width="14.7109375" style="45" customWidth="1"/>
    <col min="9476" max="9476" width="17.140625" style="45" customWidth="1"/>
    <col min="9477" max="9477" width="18.42578125" style="45" customWidth="1"/>
    <col min="9478" max="9478" width="15.42578125" style="45" customWidth="1"/>
    <col min="9479" max="9479" width="15.5703125" style="45" customWidth="1"/>
    <col min="9480" max="9729" width="11.42578125" style="45"/>
    <col min="9730" max="9730" width="22.5703125" style="45" customWidth="1"/>
    <col min="9731" max="9731" width="14.7109375" style="45" customWidth="1"/>
    <col min="9732" max="9732" width="17.140625" style="45" customWidth="1"/>
    <col min="9733" max="9733" width="18.42578125" style="45" customWidth="1"/>
    <col min="9734" max="9734" width="15.42578125" style="45" customWidth="1"/>
    <col min="9735" max="9735" width="15.5703125" style="45" customWidth="1"/>
    <col min="9736" max="9985" width="11.42578125" style="45"/>
    <col min="9986" max="9986" width="22.5703125" style="45" customWidth="1"/>
    <col min="9987" max="9987" width="14.7109375" style="45" customWidth="1"/>
    <col min="9988" max="9988" width="17.140625" style="45" customWidth="1"/>
    <col min="9989" max="9989" width="18.42578125" style="45" customWidth="1"/>
    <col min="9990" max="9990" width="15.42578125" style="45" customWidth="1"/>
    <col min="9991" max="9991" width="15.5703125" style="45" customWidth="1"/>
    <col min="9992" max="10241" width="11.42578125" style="45"/>
    <col min="10242" max="10242" width="22.5703125" style="45" customWidth="1"/>
    <col min="10243" max="10243" width="14.7109375" style="45" customWidth="1"/>
    <col min="10244" max="10244" width="17.140625" style="45" customWidth="1"/>
    <col min="10245" max="10245" width="18.42578125" style="45" customWidth="1"/>
    <col min="10246" max="10246" width="15.42578125" style="45" customWidth="1"/>
    <col min="10247" max="10247" width="15.5703125" style="45" customWidth="1"/>
    <col min="10248" max="10497" width="11.42578125" style="45"/>
    <col min="10498" max="10498" width="22.5703125" style="45" customWidth="1"/>
    <col min="10499" max="10499" width="14.7109375" style="45" customWidth="1"/>
    <col min="10500" max="10500" width="17.140625" style="45" customWidth="1"/>
    <col min="10501" max="10501" width="18.42578125" style="45" customWidth="1"/>
    <col min="10502" max="10502" width="15.42578125" style="45" customWidth="1"/>
    <col min="10503" max="10503" width="15.5703125" style="45" customWidth="1"/>
    <col min="10504" max="10753" width="11.42578125" style="45"/>
    <col min="10754" max="10754" width="22.5703125" style="45" customWidth="1"/>
    <col min="10755" max="10755" width="14.7109375" style="45" customWidth="1"/>
    <col min="10756" max="10756" width="17.140625" style="45" customWidth="1"/>
    <col min="10757" max="10757" width="18.42578125" style="45" customWidth="1"/>
    <col min="10758" max="10758" width="15.42578125" style="45" customWidth="1"/>
    <col min="10759" max="10759" width="15.5703125" style="45" customWidth="1"/>
    <col min="10760" max="11009" width="11.42578125" style="45"/>
    <col min="11010" max="11010" width="22.5703125" style="45" customWidth="1"/>
    <col min="11011" max="11011" width="14.7109375" style="45" customWidth="1"/>
    <col min="11012" max="11012" width="17.140625" style="45" customWidth="1"/>
    <col min="11013" max="11013" width="18.42578125" style="45" customWidth="1"/>
    <col min="11014" max="11014" width="15.42578125" style="45" customWidth="1"/>
    <col min="11015" max="11015" width="15.5703125" style="45" customWidth="1"/>
    <col min="11016" max="11265" width="11.42578125" style="45"/>
    <col min="11266" max="11266" width="22.5703125" style="45" customWidth="1"/>
    <col min="11267" max="11267" width="14.7109375" style="45" customWidth="1"/>
    <col min="11268" max="11268" width="17.140625" style="45" customWidth="1"/>
    <col min="11269" max="11269" width="18.42578125" style="45" customWidth="1"/>
    <col min="11270" max="11270" width="15.42578125" style="45" customWidth="1"/>
    <col min="11271" max="11271" width="15.5703125" style="45" customWidth="1"/>
    <col min="11272" max="11521" width="11.42578125" style="45"/>
    <col min="11522" max="11522" width="22.5703125" style="45" customWidth="1"/>
    <col min="11523" max="11523" width="14.7109375" style="45" customWidth="1"/>
    <col min="11524" max="11524" width="17.140625" style="45" customWidth="1"/>
    <col min="11525" max="11525" width="18.42578125" style="45" customWidth="1"/>
    <col min="11526" max="11526" width="15.42578125" style="45" customWidth="1"/>
    <col min="11527" max="11527" width="15.5703125" style="45" customWidth="1"/>
    <col min="11528" max="11777" width="11.42578125" style="45"/>
    <col min="11778" max="11778" width="22.5703125" style="45" customWidth="1"/>
    <col min="11779" max="11779" width="14.7109375" style="45" customWidth="1"/>
    <col min="11780" max="11780" width="17.140625" style="45" customWidth="1"/>
    <col min="11781" max="11781" width="18.42578125" style="45" customWidth="1"/>
    <col min="11782" max="11782" width="15.42578125" style="45" customWidth="1"/>
    <col min="11783" max="11783" width="15.5703125" style="45" customWidth="1"/>
    <col min="11784" max="12033" width="11.42578125" style="45"/>
    <col min="12034" max="12034" width="22.5703125" style="45" customWidth="1"/>
    <col min="12035" max="12035" width="14.7109375" style="45" customWidth="1"/>
    <col min="12036" max="12036" width="17.140625" style="45" customWidth="1"/>
    <col min="12037" max="12037" width="18.42578125" style="45" customWidth="1"/>
    <col min="12038" max="12038" width="15.42578125" style="45" customWidth="1"/>
    <col min="12039" max="12039" width="15.5703125" style="45" customWidth="1"/>
    <col min="12040" max="12289" width="11.42578125" style="45"/>
    <col min="12290" max="12290" width="22.5703125" style="45" customWidth="1"/>
    <col min="12291" max="12291" width="14.7109375" style="45" customWidth="1"/>
    <col min="12292" max="12292" width="17.140625" style="45" customWidth="1"/>
    <col min="12293" max="12293" width="18.42578125" style="45" customWidth="1"/>
    <col min="12294" max="12294" width="15.42578125" style="45" customWidth="1"/>
    <col min="12295" max="12295" width="15.5703125" style="45" customWidth="1"/>
    <col min="12296" max="12545" width="11.42578125" style="45"/>
    <col min="12546" max="12546" width="22.5703125" style="45" customWidth="1"/>
    <col min="12547" max="12547" width="14.7109375" style="45" customWidth="1"/>
    <col min="12548" max="12548" width="17.140625" style="45" customWidth="1"/>
    <col min="12549" max="12549" width="18.42578125" style="45" customWidth="1"/>
    <col min="12550" max="12550" width="15.42578125" style="45" customWidth="1"/>
    <col min="12551" max="12551" width="15.5703125" style="45" customWidth="1"/>
    <col min="12552" max="12801" width="11.42578125" style="45"/>
    <col min="12802" max="12802" width="22.5703125" style="45" customWidth="1"/>
    <col min="12803" max="12803" width="14.7109375" style="45" customWidth="1"/>
    <col min="12804" max="12804" width="17.140625" style="45" customWidth="1"/>
    <col min="12805" max="12805" width="18.42578125" style="45" customWidth="1"/>
    <col min="12806" max="12806" width="15.42578125" style="45" customWidth="1"/>
    <col min="12807" max="12807" width="15.5703125" style="45" customWidth="1"/>
    <col min="12808" max="13057" width="11.42578125" style="45"/>
    <col min="13058" max="13058" width="22.5703125" style="45" customWidth="1"/>
    <col min="13059" max="13059" width="14.7109375" style="45" customWidth="1"/>
    <col min="13060" max="13060" width="17.140625" style="45" customWidth="1"/>
    <col min="13061" max="13061" width="18.42578125" style="45" customWidth="1"/>
    <col min="13062" max="13062" width="15.42578125" style="45" customWidth="1"/>
    <col min="13063" max="13063" width="15.5703125" style="45" customWidth="1"/>
    <col min="13064" max="13313" width="11.42578125" style="45"/>
    <col min="13314" max="13314" width="22.5703125" style="45" customWidth="1"/>
    <col min="13315" max="13315" width="14.7109375" style="45" customWidth="1"/>
    <col min="13316" max="13316" width="17.140625" style="45" customWidth="1"/>
    <col min="13317" max="13317" width="18.42578125" style="45" customWidth="1"/>
    <col min="13318" max="13318" width="15.42578125" style="45" customWidth="1"/>
    <col min="13319" max="13319" width="15.5703125" style="45" customWidth="1"/>
    <col min="13320" max="13569" width="11.42578125" style="45"/>
    <col min="13570" max="13570" width="22.5703125" style="45" customWidth="1"/>
    <col min="13571" max="13571" width="14.7109375" style="45" customWidth="1"/>
    <col min="13572" max="13572" width="17.140625" style="45" customWidth="1"/>
    <col min="13573" max="13573" width="18.42578125" style="45" customWidth="1"/>
    <col min="13574" max="13574" width="15.42578125" style="45" customWidth="1"/>
    <col min="13575" max="13575" width="15.5703125" style="45" customWidth="1"/>
    <col min="13576" max="13825" width="11.42578125" style="45"/>
    <col min="13826" max="13826" width="22.5703125" style="45" customWidth="1"/>
    <col min="13827" max="13827" width="14.7109375" style="45" customWidth="1"/>
    <col min="13828" max="13828" width="17.140625" style="45" customWidth="1"/>
    <col min="13829" max="13829" width="18.42578125" style="45" customWidth="1"/>
    <col min="13830" max="13830" width="15.42578125" style="45" customWidth="1"/>
    <col min="13831" max="13831" width="15.5703125" style="45" customWidth="1"/>
    <col min="13832" max="14081" width="11.42578125" style="45"/>
    <col min="14082" max="14082" width="22.5703125" style="45" customWidth="1"/>
    <col min="14083" max="14083" width="14.7109375" style="45" customWidth="1"/>
    <col min="14084" max="14084" width="17.140625" style="45" customWidth="1"/>
    <col min="14085" max="14085" width="18.42578125" style="45" customWidth="1"/>
    <col min="14086" max="14086" width="15.42578125" style="45" customWidth="1"/>
    <col min="14087" max="14087" width="15.5703125" style="45" customWidth="1"/>
    <col min="14088" max="14337" width="11.42578125" style="45"/>
    <col min="14338" max="14338" width="22.5703125" style="45" customWidth="1"/>
    <col min="14339" max="14339" width="14.7109375" style="45" customWidth="1"/>
    <col min="14340" max="14340" width="17.140625" style="45" customWidth="1"/>
    <col min="14341" max="14341" width="18.42578125" style="45" customWidth="1"/>
    <col min="14342" max="14342" width="15.42578125" style="45" customWidth="1"/>
    <col min="14343" max="14343" width="15.5703125" style="45" customWidth="1"/>
    <col min="14344" max="14593" width="11.42578125" style="45"/>
    <col min="14594" max="14594" width="22.5703125" style="45" customWidth="1"/>
    <col min="14595" max="14595" width="14.7109375" style="45" customWidth="1"/>
    <col min="14596" max="14596" width="17.140625" style="45" customWidth="1"/>
    <col min="14597" max="14597" width="18.42578125" style="45" customWidth="1"/>
    <col min="14598" max="14598" width="15.42578125" style="45" customWidth="1"/>
    <col min="14599" max="14599" width="15.5703125" style="45" customWidth="1"/>
    <col min="14600" max="14849" width="11.42578125" style="45"/>
    <col min="14850" max="14850" width="22.5703125" style="45" customWidth="1"/>
    <col min="14851" max="14851" width="14.7109375" style="45" customWidth="1"/>
    <col min="14852" max="14852" width="17.140625" style="45" customWidth="1"/>
    <col min="14853" max="14853" width="18.42578125" style="45" customWidth="1"/>
    <col min="14854" max="14854" width="15.42578125" style="45" customWidth="1"/>
    <col min="14855" max="14855" width="15.5703125" style="45" customWidth="1"/>
    <col min="14856" max="15105" width="11.42578125" style="45"/>
    <col min="15106" max="15106" width="22.5703125" style="45" customWidth="1"/>
    <col min="15107" max="15107" width="14.7109375" style="45" customWidth="1"/>
    <col min="15108" max="15108" width="17.140625" style="45" customWidth="1"/>
    <col min="15109" max="15109" width="18.42578125" style="45" customWidth="1"/>
    <col min="15110" max="15110" width="15.42578125" style="45" customWidth="1"/>
    <col min="15111" max="15111" width="15.5703125" style="45" customWidth="1"/>
    <col min="15112" max="15361" width="11.42578125" style="45"/>
    <col min="15362" max="15362" width="22.5703125" style="45" customWidth="1"/>
    <col min="15363" max="15363" width="14.7109375" style="45" customWidth="1"/>
    <col min="15364" max="15364" width="17.140625" style="45" customWidth="1"/>
    <col min="15365" max="15365" width="18.42578125" style="45" customWidth="1"/>
    <col min="15366" max="15366" width="15.42578125" style="45" customWidth="1"/>
    <col min="15367" max="15367" width="15.5703125" style="45" customWidth="1"/>
    <col min="15368" max="15617" width="11.42578125" style="45"/>
    <col min="15618" max="15618" width="22.5703125" style="45" customWidth="1"/>
    <col min="15619" max="15619" width="14.7109375" style="45" customWidth="1"/>
    <col min="15620" max="15620" width="17.140625" style="45" customWidth="1"/>
    <col min="15621" max="15621" width="18.42578125" style="45" customWidth="1"/>
    <col min="15622" max="15622" width="15.42578125" style="45" customWidth="1"/>
    <col min="15623" max="15623" width="15.5703125" style="45" customWidth="1"/>
    <col min="15624" max="15873" width="11.42578125" style="45"/>
    <col min="15874" max="15874" width="22.5703125" style="45" customWidth="1"/>
    <col min="15875" max="15875" width="14.7109375" style="45" customWidth="1"/>
    <col min="15876" max="15876" width="17.140625" style="45" customWidth="1"/>
    <col min="15877" max="15877" width="18.42578125" style="45" customWidth="1"/>
    <col min="15878" max="15878" width="15.42578125" style="45" customWidth="1"/>
    <col min="15879" max="15879" width="15.5703125" style="45" customWidth="1"/>
    <col min="15880" max="16129" width="11.42578125" style="45"/>
    <col min="16130" max="16130" width="22.5703125" style="45" customWidth="1"/>
    <col min="16131" max="16131" width="14.7109375" style="45" customWidth="1"/>
    <col min="16132" max="16132" width="17.140625" style="45" customWidth="1"/>
    <col min="16133" max="16133" width="18.42578125" style="45" customWidth="1"/>
    <col min="16134" max="16134" width="15.42578125" style="45" customWidth="1"/>
    <col min="16135" max="16135" width="15.5703125" style="45" customWidth="1"/>
    <col min="16136" max="16384" width="11.42578125" style="45"/>
  </cols>
  <sheetData>
    <row r="8" spans="2:7" ht="8.25" customHeight="1" thickBot="1"/>
    <row r="9" spans="2:7" ht="30" customHeight="1" thickBot="1">
      <c r="B9" s="362" t="s">
        <v>183</v>
      </c>
      <c r="C9" s="366"/>
      <c r="D9" s="366"/>
      <c r="E9" s="366"/>
      <c r="F9" s="366"/>
      <c r="G9" s="367"/>
    </row>
    <row r="10" spans="2:7">
      <c r="B10" s="81"/>
      <c r="C10" s="81"/>
      <c r="D10" s="81"/>
      <c r="E10" s="81"/>
      <c r="F10" s="81"/>
      <c r="G10" s="81"/>
    </row>
    <row r="11" spans="2:7" ht="40.5" customHeight="1">
      <c r="B11" s="140" t="s">
        <v>40</v>
      </c>
      <c r="C11" s="140" t="s">
        <v>126</v>
      </c>
    </row>
    <row r="12" spans="2:7" ht="27.95" hidden="1" customHeight="1">
      <c r="B12" s="352" t="s">
        <v>5</v>
      </c>
      <c r="C12" s="354">
        <f>SUM(C1:C11)</f>
        <v>0</v>
      </c>
    </row>
    <row r="13" spans="2:7" ht="27.95" customHeight="1">
      <c r="B13" s="84" t="s">
        <v>42</v>
      </c>
      <c r="C13" s="80">
        <v>0</v>
      </c>
    </row>
    <row r="14" spans="2:7" ht="27.95" customHeight="1">
      <c r="B14" s="84" t="s">
        <v>43</v>
      </c>
      <c r="C14" s="80">
        <v>1</v>
      </c>
    </row>
    <row r="15" spans="2:7" ht="27.95" customHeight="1">
      <c r="B15" s="84" t="s">
        <v>44</v>
      </c>
      <c r="C15" s="200">
        <v>4</v>
      </c>
    </row>
    <row r="16" spans="2:7" ht="27.95" customHeight="1">
      <c r="B16" s="84" t="s">
        <v>45</v>
      </c>
      <c r="C16" s="200">
        <v>2</v>
      </c>
    </row>
    <row r="17" spans="2:3" ht="27.95" customHeight="1">
      <c r="B17" s="84" t="s">
        <v>46</v>
      </c>
      <c r="C17" s="80">
        <v>0</v>
      </c>
    </row>
    <row r="18" spans="2:3" ht="27.95" customHeight="1">
      <c r="B18" s="84" t="s">
        <v>47</v>
      </c>
      <c r="C18" s="80">
        <v>1</v>
      </c>
    </row>
    <row r="19" spans="2:3" ht="27.95" customHeight="1">
      <c r="B19" s="84" t="s">
        <v>48</v>
      </c>
      <c r="C19" s="80">
        <v>0</v>
      </c>
    </row>
    <row r="20" spans="2:3" ht="27.95" customHeight="1">
      <c r="B20" s="84" t="s">
        <v>184</v>
      </c>
      <c r="C20" s="80">
        <v>1</v>
      </c>
    </row>
    <row r="21" spans="2:3" ht="27.95" customHeight="1">
      <c r="B21" s="84" t="s">
        <v>50</v>
      </c>
      <c r="C21" s="80">
        <v>0</v>
      </c>
    </row>
    <row r="22" spans="2:3" ht="27.95" customHeight="1">
      <c r="B22" s="84" t="s">
        <v>51</v>
      </c>
      <c r="C22" s="80">
        <v>0</v>
      </c>
    </row>
    <row r="23" spans="2:3" ht="27.95" customHeight="1">
      <c r="B23" s="84" t="s">
        <v>52</v>
      </c>
      <c r="C23" s="80">
        <v>0</v>
      </c>
    </row>
    <row r="24" spans="2:3" ht="27.95" customHeight="1">
      <c r="B24" s="84" t="s">
        <v>185</v>
      </c>
      <c r="C24" s="80">
        <v>0</v>
      </c>
    </row>
    <row r="25" spans="2:3" ht="27.95" customHeight="1">
      <c r="B25" s="84" t="s">
        <v>54</v>
      </c>
      <c r="C25" s="80">
        <v>0</v>
      </c>
    </row>
    <row r="26" spans="2:3" ht="27.95" customHeight="1">
      <c r="B26" s="84" t="s">
        <v>55</v>
      </c>
      <c r="C26" s="80">
        <v>0</v>
      </c>
    </row>
    <row r="27" spans="2:3" ht="27.95" customHeight="1">
      <c r="B27" s="84" t="s">
        <v>56</v>
      </c>
      <c r="C27" s="80">
        <v>0</v>
      </c>
    </row>
    <row r="28" spans="2:3" ht="27.95" customHeight="1">
      <c r="B28" s="84" t="s">
        <v>57</v>
      </c>
      <c r="C28" s="80">
        <v>0</v>
      </c>
    </row>
    <row r="29" spans="2:3" ht="27.95" customHeight="1">
      <c r="B29" s="84" t="s">
        <v>58</v>
      </c>
      <c r="C29" s="80">
        <v>0</v>
      </c>
    </row>
    <row r="30" spans="2:3" ht="27.95" customHeight="1">
      <c r="B30" s="84" t="s">
        <v>59</v>
      </c>
      <c r="C30" s="80">
        <v>0</v>
      </c>
    </row>
    <row r="31" spans="2:3" ht="27.95" customHeight="1">
      <c r="B31" s="84" t="s">
        <v>60</v>
      </c>
      <c r="C31" s="80">
        <v>2</v>
      </c>
    </row>
    <row r="32" spans="2:3" ht="27.95" customHeight="1">
      <c r="B32" s="84" t="s">
        <v>61</v>
      </c>
      <c r="C32" s="80">
        <v>0</v>
      </c>
    </row>
    <row r="33" spans="2:7" ht="27.95" customHeight="1">
      <c r="B33" s="84" t="s">
        <v>62</v>
      </c>
      <c r="C33" s="80">
        <v>1</v>
      </c>
    </row>
    <row r="34" spans="2:7" ht="27.95" customHeight="1">
      <c r="B34" s="84" t="s">
        <v>63</v>
      </c>
      <c r="C34" s="80">
        <v>2</v>
      </c>
    </row>
    <row r="35" spans="2:7" ht="27.95" customHeight="1">
      <c r="B35" s="84" t="s">
        <v>64</v>
      </c>
      <c r="C35" s="80">
        <v>1</v>
      </c>
    </row>
    <row r="36" spans="2:7" ht="27.95" customHeight="1">
      <c r="B36" s="85" t="s">
        <v>65</v>
      </c>
      <c r="C36" s="80">
        <v>1</v>
      </c>
    </row>
    <row r="37" spans="2:7" ht="27.95" customHeight="1">
      <c r="B37" s="356" t="s">
        <v>5</v>
      </c>
      <c r="C37" s="80">
        <f>SUM(C13:C36)</f>
        <v>16</v>
      </c>
    </row>
    <row r="38" spans="2:7" ht="27.95" hidden="1" customHeight="1">
      <c r="B38" s="84"/>
      <c r="C38" s="80"/>
    </row>
    <row r="39" spans="2:7" ht="27.95" hidden="1" customHeight="1">
      <c r="B39" s="84"/>
      <c r="C39" s="80"/>
    </row>
    <row r="40" spans="2:7" ht="27.95" hidden="1" customHeight="1">
      <c r="B40" s="84"/>
      <c r="C40" s="80"/>
    </row>
    <row r="41" spans="2:7" ht="27.95" hidden="1" customHeight="1">
      <c r="B41" s="84"/>
      <c r="C41" s="80"/>
    </row>
    <row r="42" spans="2:7" ht="27.95" hidden="1" customHeight="1">
      <c r="B42" s="84"/>
      <c r="C42" s="226"/>
    </row>
    <row r="43" spans="2:7" ht="27.95" hidden="1" customHeight="1">
      <c r="B43" s="84"/>
      <c r="C43" s="80"/>
    </row>
    <row r="44" spans="2:7" ht="27.95" hidden="1" customHeight="1">
      <c r="B44" s="84"/>
      <c r="C44" s="80"/>
      <c r="D44" s="45">
        <v>390</v>
      </c>
      <c r="E44" s="45">
        <v>100</v>
      </c>
    </row>
    <row r="45" spans="2:7" s="91" customFormat="1" ht="30" hidden="1" customHeight="1" thickBot="1">
      <c r="B45" s="353"/>
      <c r="C45" s="355"/>
      <c r="E45" s="91">
        <f>(Tabla1521[[#This Row],[ESTADO  DE EBRIEDAD]]*E44/D44)</f>
        <v>0</v>
      </c>
    </row>
    <row r="46" spans="2:7" ht="27.95" hidden="1" customHeight="1" thickTop="1">
      <c r="B46" s="264"/>
      <c r="C46" s="265"/>
    </row>
    <row r="47" spans="2:7" ht="27.95" customHeight="1">
      <c r="B47" s="52"/>
      <c r="C47" s="53"/>
      <c r="D47" s="53"/>
      <c r="E47" s="53"/>
      <c r="F47" s="53"/>
      <c r="G47" s="55"/>
    </row>
    <row r="48" spans="2:7" ht="27.95" customHeight="1">
      <c r="B48" s="54"/>
      <c r="C48" s="55"/>
      <c r="D48" s="55"/>
      <c r="E48" s="55"/>
      <c r="F48" s="55"/>
      <c r="G48" s="55"/>
    </row>
    <row r="49" spans="2:9" ht="14.25" customHeight="1">
      <c r="B49" s="52"/>
      <c r="C49" s="52"/>
      <c r="D49" s="52"/>
      <c r="E49" s="53"/>
      <c r="F49" s="53"/>
      <c r="G49" s="55"/>
    </row>
    <row r="50" spans="2:9" ht="15.75" customHeight="1">
      <c r="B50" s="54"/>
      <c r="C50" s="55"/>
      <c r="D50" s="55"/>
      <c r="E50" s="55"/>
      <c r="F50" s="55"/>
      <c r="G50" s="55"/>
    </row>
    <row r="51" spans="2:9" ht="30.95" customHeight="1">
      <c r="B51" s="54"/>
      <c r="C51" s="55"/>
      <c r="D51" s="55"/>
      <c r="E51" s="55"/>
      <c r="F51" s="55"/>
      <c r="G51" s="55"/>
    </row>
    <row r="52" spans="2:9" ht="30.95" customHeight="1">
      <c r="B52" s="368" t="s">
        <v>208</v>
      </c>
      <c r="C52" s="368"/>
      <c r="D52" s="368"/>
      <c r="E52" s="368"/>
      <c r="F52" s="368"/>
      <c r="G52" s="368"/>
      <c r="H52" s="368"/>
      <c r="I52" s="368"/>
    </row>
    <row r="53" spans="2:9" ht="30.95" customHeight="1">
      <c r="B53" s="57"/>
      <c r="C53" s="57"/>
      <c r="D53" s="57"/>
      <c r="E53" s="57"/>
      <c r="F53" s="57"/>
      <c r="G53" s="55"/>
    </row>
    <row r="54" spans="2:9" ht="33" customHeight="1">
      <c r="B54" s="140" t="s">
        <v>67</v>
      </c>
      <c r="C54" s="140" t="s">
        <v>126</v>
      </c>
      <c r="D54" s="57"/>
      <c r="E54" s="57"/>
      <c r="F54" s="57"/>
      <c r="G54" s="55"/>
    </row>
    <row r="55" spans="2:9" ht="21.95" customHeight="1">
      <c r="B55" s="268" t="s">
        <v>130</v>
      </c>
      <c r="C55" s="266">
        <v>0</v>
      </c>
      <c r="D55" s="58"/>
      <c r="E55" s="58"/>
      <c r="F55" s="58"/>
      <c r="G55" s="55"/>
    </row>
    <row r="56" spans="2:9" ht="21.95" customHeight="1">
      <c r="B56" s="47" t="s">
        <v>68</v>
      </c>
      <c r="C56" s="80">
        <v>0</v>
      </c>
      <c r="D56" s="59"/>
      <c r="E56" s="59"/>
      <c r="F56" s="59"/>
      <c r="G56" s="55"/>
    </row>
    <row r="57" spans="2:9" ht="21.95" customHeight="1">
      <c r="B57" s="47" t="s">
        <v>69</v>
      </c>
      <c r="C57" s="200">
        <v>4</v>
      </c>
      <c r="D57" s="60"/>
      <c r="E57" s="60"/>
      <c r="F57" s="60"/>
      <c r="G57" s="55"/>
    </row>
    <row r="58" spans="2:9" ht="21.95" customHeight="1">
      <c r="B58" s="47" t="s">
        <v>70</v>
      </c>
      <c r="C58" s="200">
        <v>1</v>
      </c>
      <c r="D58" s="55"/>
      <c r="E58" s="55"/>
      <c r="F58" s="55"/>
      <c r="G58" s="55"/>
    </row>
    <row r="59" spans="2:9" ht="21.95" customHeight="1">
      <c r="B59" s="47" t="s">
        <v>71</v>
      </c>
      <c r="C59" s="200">
        <v>4</v>
      </c>
      <c r="D59" s="55"/>
      <c r="E59" s="55"/>
      <c r="F59" s="55"/>
      <c r="G59" s="55"/>
    </row>
    <row r="60" spans="2:9" ht="21.95" customHeight="1">
      <c r="B60" s="47" t="s">
        <v>72</v>
      </c>
      <c r="C60" s="205">
        <v>2</v>
      </c>
      <c r="D60" s="55"/>
      <c r="E60" s="55"/>
      <c r="F60" s="55"/>
      <c r="G60" s="55"/>
    </row>
    <row r="61" spans="2:9" ht="21.95" customHeight="1">
      <c r="B61" s="47" t="s">
        <v>73</v>
      </c>
      <c r="C61" s="80">
        <v>1</v>
      </c>
      <c r="D61" s="55"/>
      <c r="E61" s="55"/>
      <c r="F61" s="55"/>
      <c r="G61" s="55"/>
    </row>
    <row r="62" spans="2:9" ht="21.95" customHeight="1">
      <c r="B62" s="47" t="s">
        <v>74</v>
      </c>
      <c r="C62" s="80">
        <v>2</v>
      </c>
      <c r="D62" s="55"/>
      <c r="E62" s="55"/>
      <c r="F62" s="55"/>
      <c r="G62" s="55"/>
    </row>
    <row r="63" spans="2:9" ht="21.95" customHeight="1">
      <c r="B63" s="47" t="s">
        <v>75</v>
      </c>
      <c r="C63" s="80">
        <v>1</v>
      </c>
      <c r="D63" s="53"/>
      <c r="E63" s="53"/>
      <c r="F63" s="53"/>
      <c r="G63" s="55"/>
    </row>
    <row r="64" spans="2:9" ht="21.95" customHeight="1">
      <c r="B64" s="47" t="s">
        <v>76</v>
      </c>
      <c r="C64" s="80">
        <v>0</v>
      </c>
      <c r="D64" s="55"/>
      <c r="E64" s="55"/>
      <c r="F64" s="55"/>
      <c r="G64" s="55"/>
    </row>
    <row r="65" spans="2:7" ht="21.95" customHeight="1">
      <c r="B65" s="47" t="s">
        <v>77</v>
      </c>
      <c r="C65" s="80">
        <v>0</v>
      </c>
      <c r="D65" s="55"/>
      <c r="E65" s="55"/>
      <c r="F65" s="55"/>
      <c r="G65" s="55"/>
    </row>
    <row r="66" spans="2:7" ht="21.95" customHeight="1">
      <c r="B66" s="47" t="s">
        <v>78</v>
      </c>
      <c r="C66" s="80">
        <v>0</v>
      </c>
      <c r="D66" s="55"/>
      <c r="E66" s="55"/>
      <c r="F66" s="55"/>
      <c r="G66" s="55"/>
    </row>
    <row r="67" spans="2:7" ht="21.95" customHeight="1">
      <c r="B67" s="47" t="s">
        <v>79</v>
      </c>
      <c r="C67" s="80">
        <v>0</v>
      </c>
      <c r="D67" s="89"/>
      <c r="E67" s="89"/>
      <c r="F67" s="89"/>
      <c r="G67" s="55"/>
    </row>
    <row r="68" spans="2:7" ht="21.95" customHeight="1">
      <c r="B68" s="47" t="s">
        <v>80</v>
      </c>
      <c r="C68" s="80">
        <v>0</v>
      </c>
      <c r="D68" s="89"/>
      <c r="E68" s="89"/>
      <c r="F68" s="89"/>
      <c r="G68" s="55"/>
    </row>
    <row r="69" spans="2:7" ht="21.95" customHeight="1">
      <c r="B69" s="47" t="s">
        <v>81</v>
      </c>
      <c r="C69" s="80">
        <v>0</v>
      </c>
      <c r="D69" s="89"/>
      <c r="E69" s="89"/>
      <c r="F69" s="89"/>
      <c r="G69" s="55"/>
    </row>
    <row r="70" spans="2:7" ht="21.95" customHeight="1">
      <c r="B70" s="203" t="s">
        <v>82</v>
      </c>
      <c r="C70" s="204">
        <v>0</v>
      </c>
      <c r="D70" s="89"/>
      <c r="E70" s="89"/>
      <c r="F70" s="89"/>
      <c r="G70" s="55"/>
    </row>
    <row r="71" spans="2:7" ht="21.95" customHeight="1">
      <c r="B71" s="47" t="s">
        <v>117</v>
      </c>
      <c r="C71" s="267">
        <v>1</v>
      </c>
      <c r="D71" s="89"/>
      <c r="E71" s="89"/>
      <c r="F71" s="89"/>
      <c r="G71" s="55"/>
    </row>
    <row r="72" spans="2:7" ht="21.95" customHeight="1">
      <c r="B72" s="269" t="s">
        <v>5</v>
      </c>
      <c r="C72" s="270">
        <f>SUM(C55:C71)</f>
        <v>16</v>
      </c>
      <c r="D72" s="89"/>
      <c r="E72" s="89"/>
      <c r="F72" s="89"/>
      <c r="G72" s="55"/>
    </row>
    <row r="73" spans="2:7" ht="21.95" customHeight="1">
      <c r="B73" s="89"/>
      <c r="C73" s="89"/>
      <c r="D73" s="89"/>
      <c r="E73" s="89"/>
      <c r="F73" s="89"/>
      <c r="G73" s="55"/>
    </row>
    <row r="74" spans="2:7" ht="25.5" customHeight="1" thickBot="1">
      <c r="E74" s="89"/>
      <c r="F74" s="89"/>
      <c r="G74" s="55"/>
    </row>
    <row r="75" spans="2:7" ht="57" customHeight="1">
      <c r="B75" s="371" t="s">
        <v>136</v>
      </c>
      <c r="C75" s="372"/>
      <c r="D75" s="151"/>
      <c r="E75" s="89"/>
      <c r="F75" s="89"/>
      <c r="G75" s="55"/>
    </row>
    <row r="76" spans="2:7" ht="13.5" customHeight="1">
      <c r="B76" s="373" t="s">
        <v>157</v>
      </c>
      <c r="C76" s="373"/>
      <c r="D76" s="89"/>
      <c r="E76" s="89"/>
      <c r="F76" s="89"/>
      <c r="G76" s="55"/>
    </row>
    <row r="77" spans="2:7" ht="21.95" customHeight="1">
      <c r="B77" s="141" t="s">
        <v>137</v>
      </c>
      <c r="C77" s="142" t="s">
        <v>113</v>
      </c>
      <c r="D77" s="89"/>
      <c r="E77" s="89"/>
      <c r="F77" s="89"/>
      <c r="G77" s="55"/>
    </row>
    <row r="78" spans="2:7" ht="27" customHeight="1">
      <c r="B78" s="143" t="s">
        <v>111</v>
      </c>
      <c r="C78" s="144">
        <v>15</v>
      </c>
      <c r="D78" s="89"/>
      <c r="E78" s="89"/>
      <c r="F78" s="89"/>
      <c r="G78" s="55"/>
    </row>
    <row r="79" spans="2:7" ht="21.95" customHeight="1">
      <c r="B79" s="145" t="s">
        <v>112</v>
      </c>
      <c r="C79" s="146">
        <v>1</v>
      </c>
      <c r="D79" s="89"/>
      <c r="E79" s="89"/>
      <c r="F79" s="89"/>
      <c r="G79" s="55"/>
    </row>
    <row r="80" spans="2:7" ht="21.95" customHeight="1">
      <c r="E80" s="89"/>
      <c r="F80" s="89"/>
      <c r="G80" s="55"/>
    </row>
    <row r="81" spans="2:7" ht="15">
      <c r="E81" s="89"/>
      <c r="F81" s="89"/>
      <c r="G81" s="55"/>
    </row>
    <row r="82" spans="2:7" ht="15">
      <c r="E82" s="89"/>
      <c r="F82" s="89"/>
      <c r="G82" s="55"/>
    </row>
    <row r="83" spans="2:7" ht="15">
      <c r="B83" s="89"/>
      <c r="C83" s="89"/>
      <c r="D83" s="89"/>
      <c r="E83" s="89"/>
      <c r="F83" s="89"/>
      <c r="G83" s="55"/>
    </row>
    <row r="84" spans="2:7" ht="15.75" thickBot="1">
      <c r="B84" s="89"/>
      <c r="C84" s="89"/>
      <c r="D84" s="89"/>
      <c r="E84" s="89"/>
      <c r="F84" s="89"/>
      <c r="G84" s="55"/>
    </row>
    <row r="85" spans="2:7" ht="27.75" customHeight="1" thickBot="1">
      <c r="B85" s="369" t="s">
        <v>116</v>
      </c>
      <c r="C85" s="370"/>
      <c r="D85" s="89"/>
      <c r="E85" s="89"/>
      <c r="F85" s="89"/>
      <c r="G85" s="55"/>
    </row>
    <row r="86" spans="2:7" ht="15">
      <c r="B86" s="147" t="s">
        <v>14</v>
      </c>
      <c r="C86" s="148">
        <v>16</v>
      </c>
      <c r="D86" s="89"/>
      <c r="E86" s="89"/>
      <c r="F86" s="89"/>
      <c r="G86" s="55"/>
    </row>
    <row r="87" spans="2:7" ht="15.75" thickBot="1">
      <c r="B87" s="149" t="s">
        <v>15</v>
      </c>
      <c r="C87" s="150">
        <v>0</v>
      </c>
      <c r="D87" s="89"/>
      <c r="E87" s="89"/>
      <c r="F87" s="89"/>
      <c r="G87" s="55"/>
    </row>
    <row r="88" spans="2:7" ht="15">
      <c r="B88" s="89"/>
      <c r="C88" s="89"/>
      <c r="D88" s="89"/>
      <c r="E88" s="89"/>
      <c r="F88" s="89"/>
      <c r="G88" s="55"/>
    </row>
    <row r="89" spans="2:7" ht="15">
      <c r="B89" s="89"/>
      <c r="C89" s="89"/>
      <c r="D89" s="89"/>
      <c r="E89" s="89"/>
      <c r="F89" s="89"/>
      <c r="G89" s="55"/>
    </row>
    <row r="90" spans="2:7" ht="15.75">
      <c r="B90" s="89"/>
      <c r="C90" s="89"/>
      <c r="D90" s="89"/>
      <c r="E90" s="89"/>
      <c r="F90" s="89"/>
      <c r="G90" s="90"/>
    </row>
    <row r="91" spans="2:7" ht="15.75">
      <c r="B91" s="89"/>
      <c r="C91" s="89"/>
      <c r="D91" s="89"/>
      <c r="E91" s="89"/>
      <c r="F91" s="89"/>
      <c r="G91" s="53"/>
    </row>
    <row r="92" spans="2:7" ht="15">
      <c r="B92" s="89"/>
      <c r="C92" s="89"/>
      <c r="D92" s="89"/>
      <c r="E92" s="89"/>
      <c r="F92" s="89"/>
      <c r="G92" s="55"/>
    </row>
    <row r="93" spans="2:7" ht="15.75">
      <c r="B93" s="89"/>
      <c r="C93" s="89"/>
      <c r="D93" s="89"/>
      <c r="E93" s="89"/>
      <c r="F93" s="89"/>
      <c r="G93" s="53"/>
    </row>
    <row r="94" spans="2:7" ht="15">
      <c r="B94" s="89"/>
      <c r="C94" s="89"/>
      <c r="D94" s="89"/>
      <c r="E94" s="89"/>
      <c r="F94" s="89"/>
      <c r="G94" s="55"/>
    </row>
    <row r="95" spans="2:7" ht="15">
      <c r="D95" s="89"/>
      <c r="E95" s="89"/>
      <c r="F95" s="89"/>
      <c r="G95" s="55"/>
    </row>
    <row r="96" spans="2:7" ht="15">
      <c r="D96" s="89"/>
      <c r="E96" s="89"/>
      <c r="F96" s="89"/>
      <c r="G96" s="55"/>
    </row>
    <row r="97" spans="4:7">
      <c r="D97" s="89"/>
      <c r="E97" s="89"/>
      <c r="F97" s="89"/>
      <c r="G97" s="57"/>
    </row>
    <row r="98" spans="4:7">
      <c r="D98" s="89"/>
      <c r="E98" s="89"/>
      <c r="F98" s="89"/>
      <c r="G98" s="57"/>
    </row>
    <row r="99" spans="4:7" ht="15.75">
      <c r="D99" s="89"/>
      <c r="E99" s="89"/>
      <c r="F99" s="89"/>
      <c r="G99" s="58"/>
    </row>
    <row r="100" spans="4:7">
      <c r="D100" s="89"/>
      <c r="E100" s="89"/>
      <c r="F100" s="89"/>
      <c r="G100" s="59"/>
    </row>
    <row r="101" spans="4:7" ht="15">
      <c r="D101" s="89"/>
      <c r="E101" s="89"/>
      <c r="F101" s="89"/>
      <c r="G101" s="60"/>
    </row>
    <row r="102" spans="4:7" ht="15">
      <c r="D102" s="89"/>
      <c r="E102" s="89"/>
      <c r="F102" s="89"/>
      <c r="G102" s="55"/>
    </row>
    <row r="103" spans="4:7" ht="15">
      <c r="G103" s="55"/>
    </row>
    <row r="104" spans="4:7" ht="15">
      <c r="G104" s="55"/>
    </row>
    <row r="105" spans="4:7" ht="15">
      <c r="G105" s="55"/>
    </row>
    <row r="106" spans="4:7" ht="15">
      <c r="G106" s="55"/>
    </row>
    <row r="107" spans="4:7" ht="15.75">
      <c r="G107" s="53"/>
    </row>
    <row r="108" spans="4:7" ht="15">
      <c r="G108" s="55"/>
    </row>
    <row r="109" spans="4:7" ht="15">
      <c r="G109" s="55"/>
    </row>
    <row r="110" spans="4:7" ht="15">
      <c r="G110" s="55"/>
    </row>
  </sheetData>
  <mergeCells count="5">
    <mergeCell ref="B9:G9"/>
    <mergeCell ref="B52:I52"/>
    <mergeCell ref="B85:C85"/>
    <mergeCell ref="B75:C75"/>
    <mergeCell ref="B76:C76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B8:C63"/>
  <sheetViews>
    <sheetView showGridLines="0" topLeftCell="A31" workbookViewId="0">
      <selection activeCell="B11" sqref="B11:N11"/>
    </sheetView>
  </sheetViews>
  <sheetFormatPr baseColWidth="10" defaultRowHeight="12.75"/>
  <cols>
    <col min="1" max="1" width="4.7109375" style="45" customWidth="1"/>
    <col min="2" max="2" width="67.28515625" style="45" customWidth="1"/>
    <col min="3" max="3" width="41.85546875" style="45" customWidth="1"/>
    <col min="4" max="256" width="11.42578125" style="45"/>
    <col min="257" max="257" width="4" style="45" customWidth="1"/>
    <col min="258" max="258" width="67.28515625" style="45" customWidth="1"/>
    <col min="259" max="259" width="43.85546875" style="45" customWidth="1"/>
    <col min="260" max="512" width="11.42578125" style="45"/>
    <col min="513" max="513" width="4" style="45" customWidth="1"/>
    <col min="514" max="514" width="67.28515625" style="45" customWidth="1"/>
    <col min="515" max="515" width="43.85546875" style="45" customWidth="1"/>
    <col min="516" max="768" width="11.42578125" style="45"/>
    <col min="769" max="769" width="4" style="45" customWidth="1"/>
    <col min="770" max="770" width="67.28515625" style="45" customWidth="1"/>
    <col min="771" max="771" width="43.85546875" style="45" customWidth="1"/>
    <col min="772" max="1024" width="11.42578125" style="45"/>
    <col min="1025" max="1025" width="4" style="45" customWidth="1"/>
    <col min="1026" max="1026" width="67.28515625" style="45" customWidth="1"/>
    <col min="1027" max="1027" width="43.85546875" style="45" customWidth="1"/>
    <col min="1028" max="1280" width="11.42578125" style="45"/>
    <col min="1281" max="1281" width="4" style="45" customWidth="1"/>
    <col min="1282" max="1282" width="67.28515625" style="45" customWidth="1"/>
    <col min="1283" max="1283" width="43.85546875" style="45" customWidth="1"/>
    <col min="1284" max="1536" width="11.42578125" style="45"/>
    <col min="1537" max="1537" width="4" style="45" customWidth="1"/>
    <col min="1538" max="1538" width="67.28515625" style="45" customWidth="1"/>
    <col min="1539" max="1539" width="43.85546875" style="45" customWidth="1"/>
    <col min="1540" max="1792" width="11.42578125" style="45"/>
    <col min="1793" max="1793" width="4" style="45" customWidth="1"/>
    <col min="1794" max="1794" width="67.28515625" style="45" customWidth="1"/>
    <col min="1795" max="1795" width="43.85546875" style="45" customWidth="1"/>
    <col min="1796" max="2048" width="11.42578125" style="45"/>
    <col min="2049" max="2049" width="4" style="45" customWidth="1"/>
    <col min="2050" max="2050" width="67.28515625" style="45" customWidth="1"/>
    <col min="2051" max="2051" width="43.85546875" style="45" customWidth="1"/>
    <col min="2052" max="2304" width="11.42578125" style="45"/>
    <col min="2305" max="2305" width="4" style="45" customWidth="1"/>
    <col min="2306" max="2306" width="67.28515625" style="45" customWidth="1"/>
    <col min="2307" max="2307" width="43.85546875" style="45" customWidth="1"/>
    <col min="2308" max="2560" width="11.42578125" style="45"/>
    <col min="2561" max="2561" width="4" style="45" customWidth="1"/>
    <col min="2562" max="2562" width="67.28515625" style="45" customWidth="1"/>
    <col min="2563" max="2563" width="43.85546875" style="45" customWidth="1"/>
    <col min="2564" max="2816" width="11.42578125" style="45"/>
    <col min="2817" max="2817" width="4" style="45" customWidth="1"/>
    <col min="2818" max="2818" width="67.28515625" style="45" customWidth="1"/>
    <col min="2819" max="2819" width="43.85546875" style="45" customWidth="1"/>
    <col min="2820" max="3072" width="11.42578125" style="45"/>
    <col min="3073" max="3073" width="4" style="45" customWidth="1"/>
    <col min="3074" max="3074" width="67.28515625" style="45" customWidth="1"/>
    <col min="3075" max="3075" width="43.85546875" style="45" customWidth="1"/>
    <col min="3076" max="3328" width="11.42578125" style="45"/>
    <col min="3329" max="3329" width="4" style="45" customWidth="1"/>
    <col min="3330" max="3330" width="67.28515625" style="45" customWidth="1"/>
    <col min="3331" max="3331" width="43.85546875" style="45" customWidth="1"/>
    <col min="3332" max="3584" width="11.42578125" style="45"/>
    <col min="3585" max="3585" width="4" style="45" customWidth="1"/>
    <col min="3586" max="3586" width="67.28515625" style="45" customWidth="1"/>
    <col min="3587" max="3587" width="43.85546875" style="45" customWidth="1"/>
    <col min="3588" max="3840" width="11.42578125" style="45"/>
    <col min="3841" max="3841" width="4" style="45" customWidth="1"/>
    <col min="3842" max="3842" width="67.28515625" style="45" customWidth="1"/>
    <col min="3843" max="3843" width="43.85546875" style="45" customWidth="1"/>
    <col min="3844" max="4096" width="11.42578125" style="45"/>
    <col min="4097" max="4097" width="4" style="45" customWidth="1"/>
    <col min="4098" max="4098" width="67.28515625" style="45" customWidth="1"/>
    <col min="4099" max="4099" width="43.85546875" style="45" customWidth="1"/>
    <col min="4100" max="4352" width="11.42578125" style="45"/>
    <col min="4353" max="4353" width="4" style="45" customWidth="1"/>
    <col min="4354" max="4354" width="67.28515625" style="45" customWidth="1"/>
    <col min="4355" max="4355" width="43.85546875" style="45" customWidth="1"/>
    <col min="4356" max="4608" width="11.42578125" style="45"/>
    <col min="4609" max="4609" width="4" style="45" customWidth="1"/>
    <col min="4610" max="4610" width="67.28515625" style="45" customWidth="1"/>
    <col min="4611" max="4611" width="43.85546875" style="45" customWidth="1"/>
    <col min="4612" max="4864" width="11.42578125" style="45"/>
    <col min="4865" max="4865" width="4" style="45" customWidth="1"/>
    <col min="4866" max="4866" width="67.28515625" style="45" customWidth="1"/>
    <col min="4867" max="4867" width="43.85546875" style="45" customWidth="1"/>
    <col min="4868" max="5120" width="11.42578125" style="45"/>
    <col min="5121" max="5121" width="4" style="45" customWidth="1"/>
    <col min="5122" max="5122" width="67.28515625" style="45" customWidth="1"/>
    <col min="5123" max="5123" width="43.85546875" style="45" customWidth="1"/>
    <col min="5124" max="5376" width="11.42578125" style="45"/>
    <col min="5377" max="5377" width="4" style="45" customWidth="1"/>
    <col min="5378" max="5378" width="67.28515625" style="45" customWidth="1"/>
    <col min="5379" max="5379" width="43.85546875" style="45" customWidth="1"/>
    <col min="5380" max="5632" width="11.42578125" style="45"/>
    <col min="5633" max="5633" width="4" style="45" customWidth="1"/>
    <col min="5634" max="5634" width="67.28515625" style="45" customWidth="1"/>
    <col min="5635" max="5635" width="43.85546875" style="45" customWidth="1"/>
    <col min="5636" max="5888" width="11.42578125" style="45"/>
    <col min="5889" max="5889" width="4" style="45" customWidth="1"/>
    <col min="5890" max="5890" width="67.28515625" style="45" customWidth="1"/>
    <col min="5891" max="5891" width="43.85546875" style="45" customWidth="1"/>
    <col min="5892" max="6144" width="11.42578125" style="45"/>
    <col min="6145" max="6145" width="4" style="45" customWidth="1"/>
    <col min="6146" max="6146" width="67.28515625" style="45" customWidth="1"/>
    <col min="6147" max="6147" width="43.85546875" style="45" customWidth="1"/>
    <col min="6148" max="6400" width="11.42578125" style="45"/>
    <col min="6401" max="6401" width="4" style="45" customWidth="1"/>
    <col min="6402" max="6402" width="67.28515625" style="45" customWidth="1"/>
    <col min="6403" max="6403" width="43.85546875" style="45" customWidth="1"/>
    <col min="6404" max="6656" width="11.42578125" style="45"/>
    <col min="6657" max="6657" width="4" style="45" customWidth="1"/>
    <col min="6658" max="6658" width="67.28515625" style="45" customWidth="1"/>
    <col min="6659" max="6659" width="43.85546875" style="45" customWidth="1"/>
    <col min="6660" max="6912" width="11.42578125" style="45"/>
    <col min="6913" max="6913" width="4" style="45" customWidth="1"/>
    <col min="6914" max="6914" width="67.28515625" style="45" customWidth="1"/>
    <col min="6915" max="6915" width="43.85546875" style="45" customWidth="1"/>
    <col min="6916" max="7168" width="11.42578125" style="45"/>
    <col min="7169" max="7169" width="4" style="45" customWidth="1"/>
    <col min="7170" max="7170" width="67.28515625" style="45" customWidth="1"/>
    <col min="7171" max="7171" width="43.85546875" style="45" customWidth="1"/>
    <col min="7172" max="7424" width="11.42578125" style="45"/>
    <col min="7425" max="7425" width="4" style="45" customWidth="1"/>
    <col min="7426" max="7426" width="67.28515625" style="45" customWidth="1"/>
    <col min="7427" max="7427" width="43.85546875" style="45" customWidth="1"/>
    <col min="7428" max="7680" width="11.42578125" style="45"/>
    <col min="7681" max="7681" width="4" style="45" customWidth="1"/>
    <col min="7682" max="7682" width="67.28515625" style="45" customWidth="1"/>
    <col min="7683" max="7683" width="43.85546875" style="45" customWidth="1"/>
    <col min="7684" max="7936" width="11.42578125" style="45"/>
    <col min="7937" max="7937" width="4" style="45" customWidth="1"/>
    <col min="7938" max="7938" width="67.28515625" style="45" customWidth="1"/>
    <col min="7939" max="7939" width="43.85546875" style="45" customWidth="1"/>
    <col min="7940" max="8192" width="11.42578125" style="45"/>
    <col min="8193" max="8193" width="4" style="45" customWidth="1"/>
    <col min="8194" max="8194" width="67.28515625" style="45" customWidth="1"/>
    <col min="8195" max="8195" width="43.85546875" style="45" customWidth="1"/>
    <col min="8196" max="8448" width="11.42578125" style="45"/>
    <col min="8449" max="8449" width="4" style="45" customWidth="1"/>
    <col min="8450" max="8450" width="67.28515625" style="45" customWidth="1"/>
    <col min="8451" max="8451" width="43.85546875" style="45" customWidth="1"/>
    <col min="8452" max="8704" width="11.42578125" style="45"/>
    <col min="8705" max="8705" width="4" style="45" customWidth="1"/>
    <col min="8706" max="8706" width="67.28515625" style="45" customWidth="1"/>
    <col min="8707" max="8707" width="43.85546875" style="45" customWidth="1"/>
    <col min="8708" max="8960" width="11.42578125" style="45"/>
    <col min="8961" max="8961" width="4" style="45" customWidth="1"/>
    <col min="8962" max="8962" width="67.28515625" style="45" customWidth="1"/>
    <col min="8963" max="8963" width="43.85546875" style="45" customWidth="1"/>
    <col min="8964" max="9216" width="11.42578125" style="45"/>
    <col min="9217" max="9217" width="4" style="45" customWidth="1"/>
    <col min="9218" max="9218" width="67.28515625" style="45" customWidth="1"/>
    <col min="9219" max="9219" width="43.85546875" style="45" customWidth="1"/>
    <col min="9220" max="9472" width="11.42578125" style="45"/>
    <col min="9473" max="9473" width="4" style="45" customWidth="1"/>
    <col min="9474" max="9474" width="67.28515625" style="45" customWidth="1"/>
    <col min="9475" max="9475" width="43.85546875" style="45" customWidth="1"/>
    <col min="9476" max="9728" width="11.42578125" style="45"/>
    <col min="9729" max="9729" width="4" style="45" customWidth="1"/>
    <col min="9730" max="9730" width="67.28515625" style="45" customWidth="1"/>
    <col min="9731" max="9731" width="43.85546875" style="45" customWidth="1"/>
    <col min="9732" max="9984" width="11.42578125" style="45"/>
    <col min="9985" max="9985" width="4" style="45" customWidth="1"/>
    <col min="9986" max="9986" width="67.28515625" style="45" customWidth="1"/>
    <col min="9987" max="9987" width="43.85546875" style="45" customWidth="1"/>
    <col min="9988" max="10240" width="11.42578125" style="45"/>
    <col min="10241" max="10241" width="4" style="45" customWidth="1"/>
    <col min="10242" max="10242" width="67.28515625" style="45" customWidth="1"/>
    <col min="10243" max="10243" width="43.85546875" style="45" customWidth="1"/>
    <col min="10244" max="10496" width="11.42578125" style="45"/>
    <col min="10497" max="10497" width="4" style="45" customWidth="1"/>
    <col min="10498" max="10498" width="67.28515625" style="45" customWidth="1"/>
    <col min="10499" max="10499" width="43.85546875" style="45" customWidth="1"/>
    <col min="10500" max="10752" width="11.42578125" style="45"/>
    <col min="10753" max="10753" width="4" style="45" customWidth="1"/>
    <col min="10754" max="10754" width="67.28515625" style="45" customWidth="1"/>
    <col min="10755" max="10755" width="43.85546875" style="45" customWidth="1"/>
    <col min="10756" max="11008" width="11.42578125" style="45"/>
    <col min="11009" max="11009" width="4" style="45" customWidth="1"/>
    <col min="11010" max="11010" width="67.28515625" style="45" customWidth="1"/>
    <col min="11011" max="11011" width="43.85546875" style="45" customWidth="1"/>
    <col min="11012" max="11264" width="11.42578125" style="45"/>
    <col min="11265" max="11265" width="4" style="45" customWidth="1"/>
    <col min="11266" max="11266" width="67.28515625" style="45" customWidth="1"/>
    <col min="11267" max="11267" width="43.85546875" style="45" customWidth="1"/>
    <col min="11268" max="11520" width="11.42578125" style="45"/>
    <col min="11521" max="11521" width="4" style="45" customWidth="1"/>
    <col min="11522" max="11522" width="67.28515625" style="45" customWidth="1"/>
    <col min="11523" max="11523" width="43.85546875" style="45" customWidth="1"/>
    <col min="11524" max="11776" width="11.42578125" style="45"/>
    <col min="11777" max="11777" width="4" style="45" customWidth="1"/>
    <col min="11778" max="11778" width="67.28515625" style="45" customWidth="1"/>
    <col min="11779" max="11779" width="43.85546875" style="45" customWidth="1"/>
    <col min="11780" max="12032" width="11.42578125" style="45"/>
    <col min="12033" max="12033" width="4" style="45" customWidth="1"/>
    <col min="12034" max="12034" width="67.28515625" style="45" customWidth="1"/>
    <col min="12035" max="12035" width="43.85546875" style="45" customWidth="1"/>
    <col min="12036" max="12288" width="11.42578125" style="45"/>
    <col min="12289" max="12289" width="4" style="45" customWidth="1"/>
    <col min="12290" max="12290" width="67.28515625" style="45" customWidth="1"/>
    <col min="12291" max="12291" width="43.85546875" style="45" customWidth="1"/>
    <col min="12292" max="12544" width="11.42578125" style="45"/>
    <col min="12545" max="12545" width="4" style="45" customWidth="1"/>
    <col min="12546" max="12546" width="67.28515625" style="45" customWidth="1"/>
    <col min="12547" max="12547" width="43.85546875" style="45" customWidth="1"/>
    <col min="12548" max="12800" width="11.42578125" style="45"/>
    <col min="12801" max="12801" width="4" style="45" customWidth="1"/>
    <col min="12802" max="12802" width="67.28515625" style="45" customWidth="1"/>
    <col min="12803" max="12803" width="43.85546875" style="45" customWidth="1"/>
    <col min="12804" max="13056" width="11.42578125" style="45"/>
    <col min="13057" max="13057" width="4" style="45" customWidth="1"/>
    <col min="13058" max="13058" width="67.28515625" style="45" customWidth="1"/>
    <col min="13059" max="13059" width="43.85546875" style="45" customWidth="1"/>
    <col min="13060" max="13312" width="11.42578125" style="45"/>
    <col min="13313" max="13313" width="4" style="45" customWidth="1"/>
    <col min="13314" max="13314" width="67.28515625" style="45" customWidth="1"/>
    <col min="13315" max="13315" width="43.85546875" style="45" customWidth="1"/>
    <col min="13316" max="13568" width="11.42578125" style="45"/>
    <col min="13569" max="13569" width="4" style="45" customWidth="1"/>
    <col min="13570" max="13570" width="67.28515625" style="45" customWidth="1"/>
    <col min="13571" max="13571" width="43.85546875" style="45" customWidth="1"/>
    <col min="13572" max="13824" width="11.42578125" style="45"/>
    <col min="13825" max="13825" width="4" style="45" customWidth="1"/>
    <col min="13826" max="13826" width="67.28515625" style="45" customWidth="1"/>
    <col min="13827" max="13827" width="43.85546875" style="45" customWidth="1"/>
    <col min="13828" max="14080" width="11.42578125" style="45"/>
    <col min="14081" max="14081" width="4" style="45" customWidth="1"/>
    <col min="14082" max="14082" width="67.28515625" style="45" customWidth="1"/>
    <col min="14083" max="14083" width="43.85546875" style="45" customWidth="1"/>
    <col min="14084" max="14336" width="11.42578125" style="45"/>
    <col min="14337" max="14337" width="4" style="45" customWidth="1"/>
    <col min="14338" max="14338" width="67.28515625" style="45" customWidth="1"/>
    <col min="14339" max="14339" width="43.85546875" style="45" customWidth="1"/>
    <col min="14340" max="14592" width="11.42578125" style="45"/>
    <col min="14593" max="14593" width="4" style="45" customWidth="1"/>
    <col min="14594" max="14594" width="67.28515625" style="45" customWidth="1"/>
    <col min="14595" max="14595" width="43.85546875" style="45" customWidth="1"/>
    <col min="14596" max="14848" width="11.42578125" style="45"/>
    <col min="14849" max="14849" width="4" style="45" customWidth="1"/>
    <col min="14850" max="14850" width="67.28515625" style="45" customWidth="1"/>
    <col min="14851" max="14851" width="43.85546875" style="45" customWidth="1"/>
    <col min="14852" max="15104" width="11.42578125" style="45"/>
    <col min="15105" max="15105" width="4" style="45" customWidth="1"/>
    <col min="15106" max="15106" width="67.28515625" style="45" customWidth="1"/>
    <col min="15107" max="15107" width="43.85546875" style="45" customWidth="1"/>
    <col min="15108" max="15360" width="11.42578125" style="45"/>
    <col min="15361" max="15361" width="4" style="45" customWidth="1"/>
    <col min="15362" max="15362" width="67.28515625" style="45" customWidth="1"/>
    <col min="15363" max="15363" width="43.85546875" style="45" customWidth="1"/>
    <col min="15364" max="15616" width="11.42578125" style="45"/>
    <col min="15617" max="15617" width="4" style="45" customWidth="1"/>
    <col min="15618" max="15618" width="67.28515625" style="45" customWidth="1"/>
    <col min="15619" max="15619" width="43.85546875" style="45" customWidth="1"/>
    <col min="15620" max="15872" width="11.42578125" style="45"/>
    <col min="15873" max="15873" width="4" style="45" customWidth="1"/>
    <col min="15874" max="15874" width="67.28515625" style="45" customWidth="1"/>
    <col min="15875" max="15875" width="43.85546875" style="45" customWidth="1"/>
    <col min="15876" max="16128" width="11.42578125" style="45"/>
    <col min="16129" max="16129" width="4" style="45" customWidth="1"/>
    <col min="16130" max="16130" width="67.28515625" style="45" customWidth="1"/>
    <col min="16131" max="16131" width="43.85546875" style="45" customWidth="1"/>
    <col min="16132" max="16384" width="11.42578125" style="45"/>
  </cols>
  <sheetData>
    <row r="8" spans="2:3" ht="1.5" customHeight="1"/>
    <row r="9" spans="2:3" ht="9" customHeight="1" thickBot="1"/>
    <row r="10" spans="2:3" ht="33.75" customHeight="1" thickBot="1">
      <c r="B10" s="362" t="s">
        <v>186</v>
      </c>
      <c r="C10" s="367"/>
    </row>
    <row r="11" spans="2:3" ht="3" customHeight="1">
      <c r="B11" s="92"/>
      <c r="C11" s="93"/>
    </row>
    <row r="12" spans="2:3" ht="36" customHeight="1">
      <c r="B12" s="113" t="s">
        <v>90</v>
      </c>
      <c r="C12" s="114" t="s">
        <v>91</v>
      </c>
    </row>
    <row r="13" spans="2:3" ht="27.95" customHeight="1">
      <c r="B13" s="94" t="s">
        <v>92</v>
      </c>
      <c r="C13" s="95">
        <v>577</v>
      </c>
    </row>
    <row r="14" spans="2:3" ht="27.95" customHeight="1">
      <c r="B14" s="94" t="s">
        <v>93</v>
      </c>
      <c r="C14" s="95">
        <v>425</v>
      </c>
    </row>
    <row r="15" spans="2:3" ht="27.95" customHeight="1">
      <c r="B15" s="94" t="s">
        <v>94</v>
      </c>
      <c r="C15" s="95">
        <v>419</v>
      </c>
    </row>
    <row r="16" spans="2:3" ht="27.95" customHeight="1">
      <c r="B16" s="94" t="s">
        <v>95</v>
      </c>
      <c r="C16" s="95">
        <v>2</v>
      </c>
    </row>
    <row r="17" spans="2:3" ht="27.95" customHeight="1">
      <c r="B17" s="94" t="s">
        <v>96</v>
      </c>
      <c r="C17" s="95">
        <v>90</v>
      </c>
    </row>
    <row r="18" spans="2:3" ht="27.95" customHeight="1" thickBot="1">
      <c r="B18" s="96" t="s">
        <v>97</v>
      </c>
      <c r="C18" s="97">
        <v>55</v>
      </c>
    </row>
    <row r="19" spans="2:3" ht="4.5" customHeight="1" thickBot="1">
      <c r="B19" s="98"/>
      <c r="C19" s="99"/>
    </row>
    <row r="20" spans="2:3" ht="33.75" customHeight="1" thickBot="1">
      <c r="B20" s="117" t="s">
        <v>110</v>
      </c>
      <c r="C20" s="116" t="s">
        <v>187</v>
      </c>
    </row>
    <row r="21" spans="2:3" ht="3.75" customHeight="1" thickBot="1">
      <c r="B21" s="100"/>
      <c r="C21" s="101"/>
    </row>
    <row r="22" spans="2:3" ht="27.95" customHeight="1">
      <c r="B22" s="102" t="s">
        <v>98</v>
      </c>
      <c r="C22" s="103" t="s">
        <v>91</v>
      </c>
    </row>
    <row r="23" spans="2:3" ht="27.95" customHeight="1">
      <c r="B23" s="94" t="s">
        <v>99</v>
      </c>
      <c r="C23" s="104">
        <v>550</v>
      </c>
    </row>
    <row r="24" spans="2:3" ht="27.95" customHeight="1">
      <c r="B24" s="94" t="s">
        <v>100</v>
      </c>
      <c r="C24" s="104">
        <v>5</v>
      </c>
    </row>
    <row r="25" spans="2:3" ht="27.95" customHeight="1">
      <c r="B25" s="131" t="s">
        <v>101</v>
      </c>
      <c r="C25" s="133">
        <v>36</v>
      </c>
    </row>
    <row r="26" spans="2:3" ht="27.95" customHeight="1">
      <c r="B26" s="132" t="s">
        <v>102</v>
      </c>
      <c r="C26" s="134">
        <v>0</v>
      </c>
    </row>
    <row r="27" spans="2:3" ht="27.95" customHeight="1">
      <c r="B27" s="132" t="s">
        <v>103</v>
      </c>
      <c r="C27" s="134">
        <v>5</v>
      </c>
    </row>
    <row r="28" spans="2:3" ht="27.95" customHeight="1">
      <c r="B28" s="132" t="s">
        <v>104</v>
      </c>
      <c r="C28" s="134">
        <v>0</v>
      </c>
    </row>
    <row r="29" spans="2:3" ht="9" customHeight="1" thickBot="1">
      <c r="B29" s="105"/>
      <c r="C29" s="55"/>
    </row>
    <row r="30" spans="2:3" ht="32.25" customHeight="1" thickBot="1">
      <c r="B30" s="106" t="s">
        <v>127</v>
      </c>
      <c r="C30" s="107">
        <f>C23+C25+C27+C28+C24+C26</f>
        <v>596</v>
      </c>
    </row>
    <row r="31" spans="2:3" ht="10.5" customHeight="1" thickBot="1">
      <c r="B31" s="108"/>
      <c r="C31" s="109"/>
    </row>
    <row r="32" spans="2:3" ht="30.75" customHeight="1" thickBot="1">
      <c r="B32" s="117" t="s">
        <v>109</v>
      </c>
      <c r="C32" s="115" t="s">
        <v>187</v>
      </c>
    </row>
    <row r="33" spans="2:3" ht="8.25" customHeight="1" thickBot="1">
      <c r="B33" s="110"/>
      <c r="C33" s="101"/>
    </row>
    <row r="34" spans="2:3" ht="18.75" customHeight="1">
      <c r="B34" s="102" t="s">
        <v>105</v>
      </c>
      <c r="C34" s="111"/>
    </row>
    <row r="35" spans="2:3" ht="21.75" customHeight="1">
      <c r="B35" s="94" t="s">
        <v>106</v>
      </c>
      <c r="C35" s="95">
        <v>108</v>
      </c>
    </row>
    <row r="36" spans="2:3" ht="18" customHeight="1">
      <c r="B36" s="94" t="s">
        <v>107</v>
      </c>
      <c r="C36" s="95">
        <v>140</v>
      </c>
    </row>
    <row r="37" spans="2:3" ht="27.95" customHeight="1" thickBot="1">
      <c r="B37" s="96" t="s">
        <v>108</v>
      </c>
      <c r="C37" s="97">
        <v>50</v>
      </c>
    </row>
    <row r="38" spans="2:3" ht="10.5" customHeight="1" thickBot="1">
      <c r="B38" s="105"/>
      <c r="C38" s="55"/>
    </row>
    <row r="39" spans="2:3" ht="24" customHeight="1">
      <c r="B39" s="70" t="s">
        <v>5</v>
      </c>
      <c r="C39" s="112">
        <f>SUM(C35:C38)</f>
        <v>298</v>
      </c>
    </row>
    <row r="40" spans="2:3" ht="10.5" customHeight="1" thickBot="1">
      <c r="B40" s="52"/>
      <c r="C40" s="90"/>
    </row>
    <row r="41" spans="2:3" ht="24" customHeight="1" thickBot="1">
      <c r="B41" s="362" t="s">
        <v>169</v>
      </c>
      <c r="C41" s="364"/>
    </row>
    <row r="42" spans="2:3" ht="10.5" customHeight="1" thickBot="1">
      <c r="B42" s="51"/>
      <c r="C42" s="50"/>
    </row>
    <row r="43" spans="2:3" ht="27.95" customHeight="1">
      <c r="B43" s="324" t="s">
        <v>170</v>
      </c>
      <c r="C43" s="325">
        <v>363</v>
      </c>
    </row>
    <row r="44" spans="2:3" ht="6" customHeight="1">
      <c r="B44" s="94"/>
      <c r="C44" s="95"/>
    </row>
    <row r="45" spans="2:3" ht="27.95" customHeight="1" thickBot="1">
      <c r="B45" s="326" t="s">
        <v>172</v>
      </c>
      <c r="C45" s="327">
        <v>223</v>
      </c>
    </row>
    <row r="46" spans="2:3" ht="27.95" customHeight="1">
      <c r="B46" s="56"/>
      <c r="C46" s="55"/>
    </row>
    <row r="47" spans="2:3" ht="30.95" customHeight="1">
      <c r="B47" s="57"/>
      <c r="C47" s="57"/>
    </row>
    <row r="48" spans="2:3" ht="30.95" customHeight="1">
      <c r="B48" s="57"/>
      <c r="C48" s="57"/>
    </row>
    <row r="49" spans="2:3" ht="30.95" customHeight="1">
      <c r="B49" s="58"/>
      <c r="C49" s="58"/>
    </row>
    <row r="50" spans="2:3" ht="30.95" customHeight="1">
      <c r="B50" s="59"/>
      <c r="C50" s="59"/>
    </row>
    <row r="51" spans="2:3" ht="30.95" customHeight="1">
      <c r="B51" s="60"/>
      <c r="C51" s="60"/>
    </row>
    <row r="52" spans="2:3" ht="30.95" customHeight="1">
      <c r="B52" s="54"/>
      <c r="C52" s="55"/>
    </row>
    <row r="53" spans="2:3" ht="30.95" customHeight="1">
      <c r="B53" s="54"/>
      <c r="C53" s="55"/>
    </row>
    <row r="54" spans="2:3" ht="30.95" customHeight="1">
      <c r="B54" s="54"/>
      <c r="C54" s="55"/>
    </row>
    <row r="55" spans="2:3" ht="30.95" customHeight="1">
      <c r="B55" s="54"/>
      <c r="C55" s="55"/>
    </row>
    <row r="56" spans="2:3" ht="30.95" customHeight="1">
      <c r="B56" s="54"/>
      <c r="C56" s="55"/>
    </row>
    <row r="57" spans="2:3" ht="30.95" customHeight="1">
      <c r="B57" s="61"/>
      <c r="C57" s="53"/>
    </row>
    <row r="58" spans="2:3" ht="30.95" customHeight="1">
      <c r="B58" s="54"/>
      <c r="C58" s="55"/>
    </row>
    <row r="59" spans="2:3" ht="30.95" customHeight="1">
      <c r="B59" s="54"/>
      <c r="C59" s="55"/>
    </row>
    <row r="60" spans="2:3" ht="30.95" customHeight="1">
      <c r="B60" s="56"/>
      <c r="C60" s="55"/>
    </row>
    <row r="61" spans="2:3" ht="30.95" customHeight="1"/>
    <row r="62" spans="2:3" ht="30.95" customHeight="1"/>
    <row r="63" spans="2:3" ht="30.95" customHeight="1"/>
  </sheetData>
  <mergeCells count="2">
    <mergeCell ref="B10:C10"/>
    <mergeCell ref="B41:C41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B9:P30"/>
  <sheetViews>
    <sheetView showGridLines="0" view="pageLayout" zoomScale="75" zoomScaleNormal="50" zoomScaleSheetLayoutView="75" zoomScalePageLayoutView="75" workbookViewId="0">
      <selection activeCell="B11" sqref="B11:N11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>
      <c r="B9" s="374" t="s">
        <v>189</v>
      </c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167"/>
    </row>
    <row r="11" spans="2:16">
      <c r="B11" s="5"/>
      <c r="C11" s="5"/>
    </row>
    <row r="12" spans="2:16" ht="36" customHeight="1">
      <c r="B12" s="312" t="s">
        <v>0</v>
      </c>
      <c r="C12" s="331" t="s">
        <v>35</v>
      </c>
      <c r="E12" s="328">
        <v>100</v>
      </c>
    </row>
    <row r="13" spans="2:16" ht="36" customHeight="1">
      <c r="B13" s="329" t="s">
        <v>175</v>
      </c>
      <c r="C13" s="316">
        <v>291</v>
      </c>
    </row>
    <row r="14" spans="2:16" ht="30.95" customHeight="1">
      <c r="B14" s="332" t="s">
        <v>188</v>
      </c>
      <c r="C14" s="333">
        <v>248</v>
      </c>
    </row>
    <row r="15" spans="2:16" ht="12.75" customHeight="1" thickBot="1">
      <c r="B15" s="294"/>
      <c r="C15" s="316"/>
      <c r="D15" s="7"/>
    </row>
    <row r="16" spans="2:16" ht="39.75" customHeight="1" thickTop="1">
      <c r="B16" s="330" t="s">
        <v>23</v>
      </c>
      <c r="C16" s="334">
        <f>(C14*E12/C13)-100</f>
        <v>-14.776632302405503</v>
      </c>
    </row>
    <row r="25" spans="2:3" ht="15.75" thickBot="1"/>
    <row r="26" spans="2:3">
      <c r="B26" s="206" t="s">
        <v>133</v>
      </c>
      <c r="C26" s="223">
        <v>85</v>
      </c>
    </row>
    <row r="27" spans="2:3">
      <c r="B27" s="207" t="s">
        <v>134</v>
      </c>
      <c r="C27" s="224">
        <v>0</v>
      </c>
    </row>
    <row r="28" spans="2:3">
      <c r="B28" s="207" t="s">
        <v>178</v>
      </c>
      <c r="C28" s="224">
        <v>160</v>
      </c>
    </row>
    <row r="29" spans="2:3" ht="15.75" thickBot="1">
      <c r="B29" s="208" t="s">
        <v>168</v>
      </c>
      <c r="C29" s="225">
        <v>3</v>
      </c>
    </row>
    <row r="30" spans="2:3">
      <c r="C30" s="9">
        <f>SUM(C26:C29)</f>
        <v>248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2013 </vt:lpstr>
      <vt:lpstr>CONSIG. M.P.</vt:lpstr>
      <vt:lpstr>DETENIDOS</vt:lpstr>
      <vt:lpstr>SALIDAS DIF.  MULTA</vt:lpstr>
      <vt:lpstr>AREA MEDICA</vt:lpstr>
      <vt:lpstr>JUZGADOS</vt:lpstr>
      <vt:lpstr>JUZG COLEGIADO</vt:lpstr>
      <vt:lpstr>CRUCEROS MAY  INCIDENCIA</vt:lpstr>
      <vt:lpstr>'CRUCEROS MAY  INCIDENCIA'!Área_de_impresión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P.G.J.E.</cp:lastModifiedBy>
  <cp:lastPrinted>2019-03-06T02:50:37Z</cp:lastPrinted>
  <dcterms:created xsi:type="dcterms:W3CDTF">2014-01-30T18:25:03Z</dcterms:created>
  <dcterms:modified xsi:type="dcterms:W3CDTF">2019-03-25T17:00:47Z</dcterms:modified>
</cp:coreProperties>
</file>